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191916_CLINICA SAN FRANCISCO S.A_\"/>
    </mc:Choice>
  </mc:AlternateContent>
  <xr:revisionPtr revIDLastSave="0" documentId="13_ncr:1_{3D5FD4F7-FE40-4478-895F-AF731B18821D}" xr6:coauthVersionLast="47" xr6:coauthVersionMax="47" xr10:uidLastSave="{00000000-0000-0000-0000-000000000000}"/>
  <bookViews>
    <workbookView xWindow="-110" yWindow="-110" windowWidth="19420" windowHeight="11500" activeTab="2" xr2:uid="{DCAF5995-A8E5-418A-B49D-7AE45BAD4773}"/>
  </bookViews>
  <sheets>
    <sheet name="INFO IPS" sheetId="2" r:id="rId1"/>
    <sheet name="ESTADO CADA FACT" sheetId="3" r:id="rId2"/>
    <sheet name="FOR-CSA-018" sheetId="4" r:id="rId3"/>
    <sheet name="CIRCULAR 030" sheetId="5" r:id="rId4"/>
  </sheets>
  <externalReferences>
    <externalReference r:id="rId5"/>
    <externalReference r:id="rId6"/>
  </externalReferences>
  <definedNames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3" l="1"/>
  <c r="C12" i="5"/>
  <c r="C11" i="5"/>
  <c r="G32" i="5"/>
  <c r="C32" i="5"/>
  <c r="G31" i="5"/>
  <c r="C31" i="5"/>
  <c r="G30" i="5"/>
  <c r="C30" i="5"/>
  <c r="I23" i="5"/>
  <c r="I24" i="5" s="1"/>
  <c r="H23" i="5"/>
  <c r="I22" i="5"/>
  <c r="H22" i="5"/>
  <c r="I21" i="5"/>
  <c r="H21" i="5"/>
  <c r="I20" i="5"/>
  <c r="H20" i="5"/>
  <c r="I19" i="5"/>
  <c r="H19" i="5"/>
  <c r="H18" i="5"/>
  <c r="H17" i="5" s="1"/>
  <c r="I17" i="5"/>
  <c r="C9" i="5"/>
  <c r="I30" i="4"/>
  <c r="H30" i="4"/>
  <c r="I28" i="4"/>
  <c r="H28" i="4"/>
  <c r="I25" i="4"/>
  <c r="I32" i="4" s="1"/>
  <c r="I33" i="4" s="1"/>
  <c r="H25" i="4"/>
  <c r="C9" i="4"/>
  <c r="O2" i="3"/>
  <c r="AL1" i="3"/>
  <c r="AK1" i="3"/>
  <c r="AJ1" i="3"/>
  <c r="AI1" i="3"/>
  <c r="AH1" i="3"/>
  <c r="AG1" i="3"/>
  <c r="AF1" i="3"/>
  <c r="AE1" i="3"/>
  <c r="AD1" i="3"/>
  <c r="AC1" i="3"/>
  <c r="V1" i="3"/>
  <c r="P1" i="3"/>
  <c r="I1" i="3"/>
  <c r="G7" i="2"/>
  <c r="H7" i="2"/>
  <c r="H32" i="4" l="1"/>
  <c r="H33" i="4" s="1"/>
  <c r="H24" i="5"/>
  <c r="N1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AB56CA22-59A1-4645-97D2-9F938CF9212E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506FEF60-9F2E-44CF-A016-9BDAF34CF5F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 xr:uid="{142A02E1-9791-4471-AEFF-8758566EA7D6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 xr:uid="{EB811996-8E3E-4A4A-BA1B-23A6C8DE6C5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 xr:uid="{EF29A48F-9604-4871-993C-BB6A3576DC1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 xr:uid="{91C8C6FD-A335-4F3A-8D36-0AC4C056347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<sst xmlns="http://schemas.openxmlformats.org/spreadsheetml/2006/main" count="173" uniqueCount="107">
  <si>
    <t>Tipo de Contrato</t>
  </si>
  <si>
    <t>Sede / Ciudad</t>
  </si>
  <si>
    <t>Tipo de Prestación</t>
  </si>
  <si>
    <t>Numero de Contrato</t>
  </si>
  <si>
    <t>EVENTO</t>
  </si>
  <si>
    <t>TULUA</t>
  </si>
  <si>
    <t>URGENCIAS</t>
  </si>
  <si>
    <t>HOSPITALIZACION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</si>
  <si>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</si>
  <si>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</si>
  <si>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</si>
  <si>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</si>
  <si>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</si>
  <si>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</si>
  <si>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</si>
  <si>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</si>
  <si>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CLINICA SAN FRNACISCO</t>
  </si>
  <si>
    <t>FHC</t>
  </si>
  <si>
    <t>FACTURA</t>
  </si>
  <si>
    <t>LLAVE</t>
  </si>
  <si>
    <t>ESTADO CARTERA ANTERIOR</t>
  </si>
  <si>
    <t>POR PAGAR SAP</t>
  </si>
  <si>
    <t>ESTADO BOX</t>
  </si>
  <si>
    <t>FECHA FACT</t>
  </si>
  <si>
    <t>FECHA RAD</t>
  </si>
  <si>
    <t>FECHA LIQ</t>
  </si>
  <si>
    <t>FECHA DEV</t>
  </si>
  <si>
    <t>GLOSA PDTE</t>
  </si>
  <si>
    <t>GLOSA ACEPTADA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</si>
  <si>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</si>
  <si>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</si>
  <si>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</si>
  <si>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</si>
  <si>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</si>
  <si>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</si>
  <si>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</si>
  <si>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</si>
  <si>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</si>
  <si>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</si>
  <si>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</si>
  <si>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</si>
  <si>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</si>
  <si>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</si>
  <si>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</si>
  <si>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</si>
  <si>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</si>
  <si>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</si>
  <si>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</si>
  <si>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</si>
  <si>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CLINICA SAN FRANCISCO S.A</t>
  </si>
  <si>
    <t>FHC150810</t>
  </si>
  <si>
    <t>800191916_FHC150810</t>
  </si>
  <si>
    <t>Factura pendiente en programacion de pago</t>
  </si>
  <si>
    <t>Finalizada</t>
  </si>
  <si>
    <t>Atención inicial de urgencias</t>
  </si>
  <si>
    <t>URG-2023-29</t>
  </si>
  <si>
    <t>FHC147790</t>
  </si>
  <si>
    <t>800191916_FHC147790</t>
  </si>
  <si>
    <t>Urgencias</t>
  </si>
  <si>
    <t>FHC142086</t>
  </si>
  <si>
    <t>800191916_FHC142086</t>
  </si>
  <si>
    <t>FHC176727</t>
  </si>
  <si>
    <t>800191916_FHC176727</t>
  </si>
  <si>
    <t>Factura en proceso interno</t>
  </si>
  <si>
    <t>Factura Pendiente en Programacion de pago-Glosa por Contestar IPS</t>
  </si>
  <si>
    <t>Para respuesta prestador</t>
  </si>
  <si>
    <t>GLOSA</t>
  </si>
  <si>
    <t>SE OBJETA 107M01, CANTIDAD 1 EL DIA 12 DE NOVIEMBRE PACIENTE SIN CRITERIOS DE UCIN SE RECONOCE COMO HOSPITALIZACION Y SE OBJETA LA DIFERENCIA</t>
  </si>
  <si>
    <t>FACTURACION</t>
  </si>
  <si>
    <t>Atención de urgencias</t>
  </si>
  <si>
    <t>FOR-CSA-018</t>
  </si>
  <si>
    <t>HOJA 1 DE 1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</si>
  <si>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</si>
  <si>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</si>
  <si>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</si>
  <si>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</si>
  <si>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</si>
  <si>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</si>
  <si>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</si>
  <si>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</si>
  <si>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</si>
  <si>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</si>
  <si>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</si>
  <si>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</si>
  <si>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</si>
  <si>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</si>
  <si>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</si>
  <si>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</si>
  <si>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</si>
  <si>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 xml:space="preserve">Lizeth Ome 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</si>
  <si>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</si>
  <si>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</si>
  <si>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</si>
  <si>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</si>
  <si>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</si>
  <si>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</si>
  <si>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</si>
  <si>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</si>
  <si>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</si>
  <si>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</si>
  <si>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</si>
  <si>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CLINICA SAN FRANCISCO S.A</t>
  </si>
  <si>
    <t>NIT: 800191916</t>
  </si>
  <si>
    <t>A continuacion me permito remitir nuestra respuesta al estado de cartera presentado en la fecha: 31/03/2025</t>
  </si>
  <si>
    <t>Con Corte al dia: 31/03/2025</t>
  </si>
  <si>
    <t>Gabriela Caicedo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</si>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</sst>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 tint="-0.499984740745262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Tahoma"/>
      <family val="2"/>
    </font>
    <font>
      <sz val="11"/>
      <name val="Aptos Narrow"/>
      <family val="2"/>
      <scheme val="minor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43" fontId="0" fillId="0" borderId="1" xfId="1" applyFont="1" applyBorder="1"/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3" fontId="0" fillId="0" borderId="1" xfId="1" applyFont="1" applyBorder="1" applyAlignment="1">
      <alignment vertical="center"/>
    </xf>
    <xf numFmtId="14" fontId="0" fillId="0" borderId="1" xfId="0" applyNumberFormat="1" applyBorder="1"/>
    <xf numFmtId="0" fontId="0" fillId="3" borderId="1" xfId="0" applyFill="1" applyBorder="1"/>
    <xf numFmtId="43" fontId="2" fillId="3" borderId="1" xfId="0" applyNumberFormat="1" applyFont="1" applyFill="1" applyBorder="1"/>
    <xf numFmtId="16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14" fontId="6" fillId="0" borderId="0" xfId="0" applyNumberFormat="1" applyFont="1" applyAlignment="1">
      <alignment horizontal="center" vertical="center"/>
    </xf>
    <xf numFmtId="164" fontId="6" fillId="0" borderId="0" xfId="2" applyNumberFormat="1" applyFont="1" applyAlignment="1">
      <alignment vertical="center"/>
    </xf>
    <xf numFmtId="164" fontId="6" fillId="0" borderId="0" xfId="0" applyNumberFormat="1" applyFont="1" applyAlignment="1">
      <alignment vertical="center"/>
    </xf>
    <xf numFmtId="14" fontId="6" fillId="0" borderId="0" xfId="0" applyNumberFormat="1" applyFont="1" applyAlignment="1">
      <alignment vertical="center"/>
    </xf>
    <xf numFmtId="164" fontId="6" fillId="0" borderId="0" xfId="0" applyNumberFormat="1" applyFont="1"/>
    <xf numFmtId="164" fontId="6" fillId="0" borderId="0" xfId="2" applyNumberFormat="1" applyFont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164" fontId="8" fillId="5" borderId="1" xfId="2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6" fontId="8" fillId="4" borderId="1" xfId="2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4" fontId="6" fillId="0" borderId="1" xfId="0" applyNumberFormat="1" applyFont="1" applyBorder="1" applyAlignment="1">
      <alignment horizontal="center" vertical="center"/>
    </xf>
    <xf numFmtId="165" fontId="6" fillId="0" borderId="1" xfId="2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5" borderId="1" xfId="2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4" fontId="6" fillId="6" borderId="1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/>
    </xf>
    <xf numFmtId="165" fontId="6" fillId="4" borderId="1" xfId="2" applyNumberFormat="1" applyFont="1" applyFill="1" applyBorder="1" applyAlignment="1">
      <alignment horizontal="center" vertical="center"/>
    </xf>
    <xf numFmtId="1" fontId="6" fillId="4" borderId="1" xfId="2" applyNumberFormat="1" applyFont="1" applyFill="1" applyBorder="1" applyAlignment="1">
      <alignment horizontal="center" vertical="center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7" fontId="10" fillId="0" borderId="0" xfId="3" applyNumberFormat="1" applyFont="1"/>
    <xf numFmtId="14" fontId="10" fillId="0" borderId="0" xfId="3" applyNumberFormat="1" applyFont="1" applyAlignment="1">
      <alignment horizontal="left"/>
    </xf>
    <xf numFmtId="1" fontId="11" fillId="0" borderId="0" xfId="4" applyNumberFormat="1" applyFont="1" applyAlignment="1">
      <alignment horizontal="center" vertical="center"/>
    </xf>
    <xf numFmtId="164" fontId="11" fillId="0" borderId="0" xfId="3" applyNumberFormat="1" applyFont="1" applyAlignment="1">
      <alignment horizontal="center" vertical="center"/>
    </xf>
    <xf numFmtId="1" fontId="11" fillId="0" borderId="0" xfId="3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" fontId="10" fillId="0" borderId="0" xfId="3" applyNumberFormat="1" applyFont="1" applyAlignment="1">
      <alignment horizontal="center"/>
    </xf>
    <xf numFmtId="1" fontId="10" fillId="0" borderId="9" xfId="3" applyNumberFormat="1" applyFont="1" applyBorder="1" applyAlignment="1">
      <alignment horizontal="center"/>
    </xf>
    <xf numFmtId="168" fontId="10" fillId="0" borderId="9" xfId="3" applyNumberFormat="1" applyFont="1" applyBorder="1" applyAlignment="1">
      <alignment horizontal="right"/>
    </xf>
    <xf numFmtId="168" fontId="11" fillId="0" borderId="0" xfId="3" applyNumberFormat="1" applyFont="1" applyAlignment="1">
      <alignment horizontal="right"/>
    </xf>
    <xf numFmtId="0" fontId="10" fillId="0" borderId="0" xfId="3" applyFont="1" applyAlignment="1">
      <alignment horizontal="center"/>
    </xf>
    <xf numFmtId="1" fontId="11" fillId="0" borderId="13" xfId="3" applyNumberFormat="1" applyFont="1" applyBorder="1" applyAlignment="1">
      <alignment horizontal="center"/>
    </xf>
    <xf numFmtId="168" fontId="11" fillId="0" borderId="13" xfId="3" applyNumberFormat="1" applyFont="1" applyBorder="1" applyAlignment="1">
      <alignment horizontal="right"/>
    </xf>
    <xf numFmtId="168" fontId="10" fillId="0" borderId="0" xfId="3" applyNumberFormat="1" applyFont="1"/>
    <xf numFmtId="168" fontId="11" fillId="0" borderId="9" xfId="3" applyNumberFormat="1" applyFont="1" applyBorder="1"/>
    <xf numFmtId="168" fontId="10" fillId="0" borderId="9" xfId="3" applyNumberFormat="1" applyFont="1" applyBorder="1"/>
    <xf numFmtId="168" fontId="11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  <xf numFmtId="0" fontId="10" fillId="2" borderId="0" xfId="3" applyFont="1" applyFill="1"/>
    <xf numFmtId="0" fontId="11" fillId="0" borderId="0" xfId="3" applyFont="1" applyAlignment="1">
      <alignment horizontal="center"/>
    </xf>
    <xf numFmtId="1" fontId="11" fillId="0" borderId="0" xfId="4" applyNumberFormat="1" applyFont="1" applyAlignment="1">
      <alignment horizontal="right"/>
    </xf>
    <xf numFmtId="169" fontId="11" fillId="0" borderId="0" xfId="5" applyNumberFormat="1" applyFont="1" applyAlignment="1">
      <alignment horizontal="right"/>
    </xf>
    <xf numFmtId="1" fontId="10" fillId="0" borderId="0" xfId="4" applyNumberFormat="1" applyFont="1" applyAlignment="1">
      <alignment horizontal="right"/>
    </xf>
    <xf numFmtId="169" fontId="10" fillId="0" borderId="0" xfId="5" applyNumberFormat="1" applyFont="1" applyAlignment="1">
      <alignment horizontal="right"/>
    </xf>
    <xf numFmtId="170" fontId="10" fillId="0" borderId="13" xfId="5" applyNumberFormat="1" applyFont="1" applyBorder="1" applyAlignment="1">
      <alignment horizontal="center"/>
    </xf>
    <xf numFmtId="169" fontId="10" fillId="0" borderId="13" xfId="5" applyNumberFormat="1" applyFont="1" applyBorder="1" applyAlignment="1">
      <alignment horizontal="right"/>
    </xf>
    <xf numFmtId="165" fontId="6" fillId="7" borderId="1" xfId="2" applyNumberFormat="1" applyFont="1" applyFill="1" applyBorder="1" applyAlignment="1">
      <alignment horizontal="center" vertical="center"/>
    </xf>
    <xf numFmtId="165" fontId="0" fillId="0" borderId="0" xfId="0" applyNumberFormat="1"/>
    <xf numFmtId="0" fontId="11" fillId="0" borderId="2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3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 vertical="center"/>
    </xf>
    <xf numFmtId="0" fontId="11" fillId="0" borderId="10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11" xfId="3" applyFont="1" applyBorder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11" fillId="0" borderId="6" xfId="3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11" fillId="0" borderId="7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Millares" xfId="1" builtinId="3"/>
    <cellStyle name="Millares 2 2" xfId="5" xr:uid="{E5B31CE6-BB94-451B-A3BE-4B83076780C8}"/>
    <cellStyle name="Millares 3" xfId="4" xr:uid="{93286B0C-DE38-46A3-9E10-6FE9CD99A2DF}"/>
    <cellStyle name="Moneda" xfId="2" builtinId="4"/>
    <cellStyle name="Normal" xfId="0" builtinId="0"/>
    <cellStyle name="Normal 2 2" xfId="3" xr:uid="{CC050F0B-35A0-4D52-A166-B59A07FA2402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29D7EAA-D59B-490C-B9C7-6AC92EB185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CDA4DF5-3FD2-4F55-80F2-E57B03631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E879F624-F95F-4BAA-8644-8D500023F7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C1418BD-2EEA-4214-ADF1-8B8DDBF74E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7E5DF-9E64-4212-8A66-867A5608C86D}">
  <dimension ref="A2:L7"/>
  <sheetViews>
    <sheetView workbookViewId="0">
      <selection activeCell="G8" sqref="G8"/>
    </sheetView>
  </sheetViews>
  <sheetFormatPr baseColWidth="10" defaultRowHeight="14.5" x14ac:dyDescent="0.35"/>
  <cols>
    <col min="2" max="2" width="25.453125" customWidth="1"/>
    <col min="4" max="4" width="15.81640625" customWidth="1"/>
    <col min="7" max="7" width="18.54296875" customWidth="1"/>
    <col min="8" max="8" width="16.1796875" customWidth="1"/>
    <col min="11" max="11" width="19.1796875" customWidth="1"/>
  </cols>
  <sheetData>
    <row r="2" spans="1:12" ht="29" x14ac:dyDescent="0.35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I2" s="1" t="s">
        <v>0</v>
      </c>
      <c r="J2" s="1" t="s">
        <v>1</v>
      </c>
      <c r="K2" s="1" t="s">
        <v>2</v>
      </c>
      <c r="L2" s="1" t="s">
        <v>3</v>
      </c>
    </row>
    <row r="3" spans="1:12" x14ac:dyDescent="0.35">
      <c r="A3" s="6">
        <v>800191916</v>
      </c>
      <c r="B3" s="6" t="s">
        <v>16</v>
      </c>
      <c r="C3" s="7" t="s">
        <v>17</v>
      </c>
      <c r="D3" s="4">
        <v>142086</v>
      </c>
      <c r="E3" s="8">
        <v>45412</v>
      </c>
      <c r="F3" s="8">
        <v>45428</v>
      </c>
      <c r="G3" s="9">
        <v>4640040</v>
      </c>
      <c r="H3" s="9">
        <v>4640040</v>
      </c>
      <c r="I3" s="2" t="s">
        <v>4</v>
      </c>
      <c r="J3" s="3" t="s">
        <v>5</v>
      </c>
      <c r="K3" s="2" t="s">
        <v>6</v>
      </c>
      <c r="L3" s="3"/>
    </row>
    <row r="4" spans="1:12" x14ac:dyDescent="0.35">
      <c r="A4" s="6">
        <v>800191916</v>
      </c>
      <c r="B4" s="6" t="s">
        <v>16</v>
      </c>
      <c r="C4" s="7" t="s">
        <v>17</v>
      </c>
      <c r="D4" s="4">
        <v>147790</v>
      </c>
      <c r="E4" s="8">
        <v>45460</v>
      </c>
      <c r="F4" s="8">
        <v>45485</v>
      </c>
      <c r="G4" s="9">
        <v>116180</v>
      </c>
      <c r="H4" s="9">
        <v>116180</v>
      </c>
      <c r="I4" s="2" t="s">
        <v>4</v>
      </c>
      <c r="J4" s="3" t="s">
        <v>5</v>
      </c>
      <c r="K4" s="2" t="s">
        <v>6</v>
      </c>
      <c r="L4" s="3"/>
    </row>
    <row r="5" spans="1:12" x14ac:dyDescent="0.35">
      <c r="A5" s="6">
        <v>800191916</v>
      </c>
      <c r="B5" s="6" t="s">
        <v>16</v>
      </c>
      <c r="C5" s="7" t="s">
        <v>17</v>
      </c>
      <c r="D5" s="4">
        <v>150810</v>
      </c>
      <c r="E5" s="8">
        <v>45482</v>
      </c>
      <c r="F5" s="8">
        <v>45530</v>
      </c>
      <c r="G5" s="9">
        <v>113261</v>
      </c>
      <c r="H5" s="9">
        <v>113261</v>
      </c>
      <c r="I5" s="2" t="s">
        <v>4</v>
      </c>
      <c r="J5" s="3" t="s">
        <v>5</v>
      </c>
      <c r="K5" s="2" t="s">
        <v>6</v>
      </c>
      <c r="L5" s="4"/>
    </row>
    <row r="6" spans="1:12" x14ac:dyDescent="0.35">
      <c r="A6" s="6">
        <v>800191916</v>
      </c>
      <c r="B6" s="6" t="s">
        <v>16</v>
      </c>
      <c r="C6" s="7" t="s">
        <v>17</v>
      </c>
      <c r="D6" s="4">
        <v>176727</v>
      </c>
      <c r="E6" s="10">
        <v>45673</v>
      </c>
      <c r="F6" s="10">
        <v>45682</v>
      </c>
      <c r="G6" s="5">
        <v>15851360</v>
      </c>
      <c r="H6" s="5">
        <v>15774660</v>
      </c>
      <c r="I6" s="2" t="s">
        <v>4</v>
      </c>
      <c r="J6" s="3" t="s">
        <v>5</v>
      </c>
      <c r="K6" s="2" t="s">
        <v>7</v>
      </c>
      <c r="L6" s="4"/>
    </row>
    <row r="7" spans="1:12" x14ac:dyDescent="0.35">
      <c r="A7" s="11"/>
      <c r="B7" s="11"/>
      <c r="C7" s="11"/>
      <c r="D7" s="11"/>
      <c r="E7" s="11"/>
      <c r="F7" s="11"/>
      <c r="G7" s="12">
        <f>SUM(G3:G6)</f>
        <v>20720841</v>
      </c>
      <c r="H7" s="12">
        <f>SUM(H3:H6)</f>
        <v>20644141</v>
      </c>
      <c r="I7" s="11"/>
      <c r="J7" s="11"/>
      <c r="K7" s="11"/>
      <c r="L7" s="11"/>
    </row>
  </sheetData>
  <dataValidations count="1">
    <dataValidation type="whole" operator="greaterThan" allowBlank="1" showInputMessage="1" showErrorMessage="1" errorTitle="DATO ERRADO" error="El valor debe ser diferente de cero" sqref="G2:H7" xr:uid="{CBDA197F-152E-4620-BEDE-07E80065E3E6}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4E3C3-8EDC-4B0E-880B-0761E2C51580}">
  <dimension ref="A1:AQ8"/>
  <sheetViews>
    <sheetView topLeftCell="X1" workbookViewId="0">
      <selection activeCell="AI1" sqref="AI1"/>
    </sheetView>
  </sheetViews>
  <sheetFormatPr baseColWidth="10" defaultRowHeight="14.5" x14ac:dyDescent="0.35"/>
  <cols>
    <col min="10" max="10" width="12.54296875" bestFit="1" customWidth="1"/>
    <col min="13" max="13" width="13.6328125" customWidth="1"/>
    <col min="22" max="22" width="11.90625" bestFit="1" customWidth="1"/>
    <col min="23" max="23" width="13.36328125" customWidth="1"/>
    <col min="33" max="33" width="13.26953125" customWidth="1"/>
    <col min="34" max="34" width="11.36328125" customWidth="1"/>
    <col min="35" max="35" width="14.81640625" customWidth="1"/>
    <col min="40" max="40" width="15.26953125" customWidth="1"/>
    <col min="41" max="41" width="13.36328125" customWidth="1"/>
    <col min="43" max="43" width="12.90625" customWidth="1"/>
  </cols>
  <sheetData>
    <row r="1" spans="1:43" s="22" customFormat="1" x14ac:dyDescent="0.35">
      <c r="A1" s="13"/>
      <c r="B1" s="14"/>
      <c r="C1" s="14"/>
      <c r="D1" s="14"/>
      <c r="E1" s="15"/>
      <c r="F1" s="14"/>
      <c r="G1" s="16"/>
      <c r="H1" s="16"/>
      <c r="I1" s="17">
        <f>+SUBTOTAL(9,I3:I26749)</f>
        <v>20720841</v>
      </c>
      <c r="J1" s="17">
        <f>+SUBTOTAL(9,J3:J26749)</f>
        <v>20644141</v>
      </c>
      <c r="K1" s="14"/>
      <c r="L1" s="14"/>
      <c r="M1" s="14"/>
      <c r="N1" s="18">
        <f>+J1-SUM(AC1:AK1)</f>
        <v>0</v>
      </c>
      <c r="O1" s="18"/>
      <c r="P1" s="17">
        <f>+SUBTOTAL(9,P3:P26749)</f>
        <v>0</v>
      </c>
      <c r="Q1" s="18"/>
      <c r="R1" s="19"/>
      <c r="S1" s="19"/>
      <c r="T1" s="19"/>
      <c r="U1" s="19"/>
      <c r="V1" s="17">
        <f>+SUBTOTAL(9,V3:V26749)</f>
        <v>1570400</v>
      </c>
      <c r="W1" s="18"/>
      <c r="X1" s="18"/>
      <c r="Y1" s="18"/>
      <c r="Z1" s="18"/>
      <c r="AA1" s="18"/>
      <c r="AB1" s="18"/>
      <c r="AC1" s="17">
        <f t="shared" ref="AC1:AK1" si="0">+SUBTOTAL(9,AC3:AC26749)</f>
        <v>0</v>
      </c>
      <c r="AD1" s="17">
        <f t="shared" si="0"/>
        <v>0</v>
      </c>
      <c r="AE1" s="17">
        <f t="shared" si="0"/>
        <v>0</v>
      </c>
      <c r="AF1" s="17">
        <f t="shared" si="0"/>
        <v>0</v>
      </c>
      <c r="AG1" s="17">
        <f t="shared" si="0"/>
        <v>0</v>
      </c>
      <c r="AH1" s="17">
        <f t="shared" si="0"/>
        <v>1570400</v>
      </c>
      <c r="AI1" s="17">
        <f t="shared" si="0"/>
        <v>19073741</v>
      </c>
      <c r="AJ1" s="17">
        <f t="shared" si="0"/>
        <v>0</v>
      </c>
      <c r="AK1" s="17">
        <f t="shared" si="0"/>
        <v>0</v>
      </c>
      <c r="AL1" s="17">
        <f>+SUBTOTAL(9,AL3:AL26749)</f>
        <v>0</v>
      </c>
      <c r="AM1" s="20"/>
      <c r="AN1" s="20"/>
      <c r="AO1" s="20"/>
      <c r="AP1" s="20"/>
      <c r="AQ1" s="21"/>
    </row>
    <row r="2" spans="1:43" s="22" customFormat="1" ht="30" x14ac:dyDescent="0.35">
      <c r="A2" s="23" t="s">
        <v>8</v>
      </c>
      <c r="B2" s="23" t="s">
        <v>9</v>
      </c>
      <c r="C2" s="23" t="s">
        <v>10</v>
      </c>
      <c r="D2" s="23" t="s">
        <v>11</v>
      </c>
      <c r="E2" s="24" t="s">
        <v>18</v>
      </c>
      <c r="F2" s="23" t="s">
        <v>19</v>
      </c>
      <c r="G2" s="25" t="s">
        <v>12</v>
      </c>
      <c r="H2" s="25" t="s">
        <v>13</v>
      </c>
      <c r="I2" s="26" t="s">
        <v>14</v>
      </c>
      <c r="J2" s="26" t="s">
        <v>15</v>
      </c>
      <c r="K2" s="23" t="s">
        <v>0</v>
      </c>
      <c r="L2" s="23" t="s">
        <v>1</v>
      </c>
      <c r="M2" s="23" t="s">
        <v>2</v>
      </c>
      <c r="N2" s="27" t="s">
        <v>20</v>
      </c>
      <c r="O2" s="28" t="str">
        <f ca="1">+CONCATENATE("ESTADO EPS ",TEXT(TODAY(),"DD-MM-YYYY"))</f>
        <v>ESTADO EPS 14-04-2025</v>
      </c>
      <c r="P2" s="29" t="s">
        <v>21</v>
      </c>
      <c r="Q2" s="30" t="s">
        <v>22</v>
      </c>
      <c r="R2" s="31" t="s">
        <v>23</v>
      </c>
      <c r="S2" s="31" t="s">
        <v>24</v>
      </c>
      <c r="T2" s="31" t="s">
        <v>25</v>
      </c>
      <c r="U2" s="31" t="s">
        <v>26</v>
      </c>
      <c r="V2" s="32" t="s">
        <v>29</v>
      </c>
      <c r="W2" s="32" t="s">
        <v>30</v>
      </c>
      <c r="X2" s="32" t="s">
        <v>31</v>
      </c>
      <c r="Y2" s="32" t="s">
        <v>32</v>
      </c>
      <c r="Z2" s="32" t="s">
        <v>33</v>
      </c>
      <c r="AA2" s="32" t="s">
        <v>34</v>
      </c>
      <c r="AB2" s="32" t="s">
        <v>35</v>
      </c>
      <c r="AC2" s="33" t="s">
        <v>36</v>
      </c>
      <c r="AD2" s="33" t="s">
        <v>37</v>
      </c>
      <c r="AE2" s="33" t="s">
        <v>38</v>
      </c>
      <c r="AF2" s="33" t="s">
        <v>28</v>
      </c>
      <c r="AG2" s="33" t="s">
        <v>39</v>
      </c>
      <c r="AH2" s="33" t="s">
        <v>27</v>
      </c>
      <c r="AI2" s="33" t="s">
        <v>40</v>
      </c>
      <c r="AJ2" s="33" t="s">
        <v>41</v>
      </c>
      <c r="AK2" s="33" t="s">
        <v>42</v>
      </c>
      <c r="AL2" s="34" t="s">
        <v>43</v>
      </c>
      <c r="AM2" s="34" t="s">
        <v>44</v>
      </c>
      <c r="AN2" s="34" t="s">
        <v>45</v>
      </c>
      <c r="AO2" s="34" t="s">
        <v>46</v>
      </c>
      <c r="AP2" s="34" t="s">
        <v>47</v>
      </c>
      <c r="AQ2" s="34" t="s">
        <v>48</v>
      </c>
    </row>
    <row r="3" spans="1:43" s="22" customFormat="1" x14ac:dyDescent="0.35">
      <c r="A3" s="35">
        <v>800191916</v>
      </c>
      <c r="B3" s="35" t="s">
        <v>49</v>
      </c>
      <c r="C3" s="35" t="s">
        <v>17</v>
      </c>
      <c r="D3" s="35">
        <v>150810</v>
      </c>
      <c r="E3" s="36" t="s">
        <v>50</v>
      </c>
      <c r="F3" s="35" t="s">
        <v>51</v>
      </c>
      <c r="G3" s="37">
        <v>45482</v>
      </c>
      <c r="H3" s="37">
        <v>45530</v>
      </c>
      <c r="I3" s="38">
        <v>113261</v>
      </c>
      <c r="J3" s="38">
        <v>113261</v>
      </c>
      <c r="K3" s="35" t="s">
        <v>4</v>
      </c>
      <c r="L3" s="35" t="s">
        <v>5</v>
      </c>
      <c r="M3" s="35" t="s">
        <v>6</v>
      </c>
      <c r="N3" s="39" t="s">
        <v>52</v>
      </c>
      <c r="O3" s="40" t="s">
        <v>52</v>
      </c>
      <c r="P3" s="41">
        <v>0</v>
      </c>
      <c r="Q3" s="42" t="s">
        <v>53</v>
      </c>
      <c r="R3" s="43">
        <v>45482</v>
      </c>
      <c r="S3" s="43">
        <v>45537</v>
      </c>
      <c r="T3" s="43">
        <v>45555</v>
      </c>
      <c r="U3" s="43"/>
      <c r="V3" s="44">
        <v>0</v>
      </c>
      <c r="W3" s="44"/>
      <c r="X3" s="44"/>
      <c r="Y3" s="44"/>
      <c r="Z3" s="44" t="s">
        <v>54</v>
      </c>
      <c r="AA3" s="44"/>
      <c r="AB3" s="44" t="s">
        <v>55</v>
      </c>
      <c r="AC3" s="47">
        <v>0</v>
      </c>
      <c r="AD3" s="47">
        <v>0</v>
      </c>
      <c r="AE3" s="47">
        <v>0</v>
      </c>
      <c r="AF3" s="47">
        <v>0</v>
      </c>
      <c r="AG3" s="47">
        <v>0</v>
      </c>
      <c r="AH3" s="47">
        <v>0</v>
      </c>
      <c r="AI3" s="46">
        <v>113261</v>
      </c>
      <c r="AJ3" s="47">
        <v>0</v>
      </c>
      <c r="AK3" s="47">
        <v>0</v>
      </c>
      <c r="AL3" s="45">
        <v>0</v>
      </c>
      <c r="AM3" s="45">
        <v>0</v>
      </c>
      <c r="AN3" s="45"/>
      <c r="AO3" s="45"/>
      <c r="AP3" s="45"/>
      <c r="AQ3" s="45">
        <v>0</v>
      </c>
    </row>
    <row r="4" spans="1:43" s="22" customFormat="1" x14ac:dyDescent="0.35">
      <c r="A4" s="35">
        <v>800191916</v>
      </c>
      <c r="B4" s="35" t="s">
        <v>49</v>
      </c>
      <c r="C4" s="35" t="s">
        <v>17</v>
      </c>
      <c r="D4" s="35">
        <v>147790</v>
      </c>
      <c r="E4" s="36" t="s">
        <v>56</v>
      </c>
      <c r="F4" s="35" t="s">
        <v>57</v>
      </c>
      <c r="G4" s="37">
        <v>45460</v>
      </c>
      <c r="H4" s="37">
        <v>45485</v>
      </c>
      <c r="I4" s="38">
        <v>116180</v>
      </c>
      <c r="J4" s="38">
        <v>116180</v>
      </c>
      <c r="K4" s="35" t="s">
        <v>4</v>
      </c>
      <c r="L4" s="35" t="s">
        <v>5</v>
      </c>
      <c r="M4" s="35" t="s">
        <v>6</v>
      </c>
      <c r="N4" s="39" t="s">
        <v>52</v>
      </c>
      <c r="O4" s="40" t="s">
        <v>52</v>
      </c>
      <c r="P4" s="41">
        <v>0</v>
      </c>
      <c r="Q4" s="42" t="s">
        <v>53</v>
      </c>
      <c r="R4" s="43">
        <v>45460</v>
      </c>
      <c r="S4" s="43">
        <v>45485</v>
      </c>
      <c r="T4" s="43">
        <v>45516</v>
      </c>
      <c r="U4" s="43"/>
      <c r="V4" s="44">
        <v>0</v>
      </c>
      <c r="W4" s="44"/>
      <c r="X4" s="44"/>
      <c r="Y4" s="44"/>
      <c r="Z4" s="44" t="s">
        <v>58</v>
      </c>
      <c r="AA4" s="44"/>
      <c r="AB4" s="44" t="s">
        <v>55</v>
      </c>
      <c r="AC4" s="47">
        <v>0</v>
      </c>
      <c r="AD4" s="47">
        <v>0</v>
      </c>
      <c r="AE4" s="47">
        <v>0</v>
      </c>
      <c r="AF4" s="47">
        <v>0</v>
      </c>
      <c r="AG4" s="47">
        <v>0</v>
      </c>
      <c r="AH4" s="47">
        <v>0</v>
      </c>
      <c r="AI4" s="46">
        <v>116180</v>
      </c>
      <c r="AJ4" s="47">
        <v>0</v>
      </c>
      <c r="AK4" s="47">
        <v>0</v>
      </c>
      <c r="AL4" s="45">
        <v>0</v>
      </c>
      <c r="AM4" s="45">
        <v>0</v>
      </c>
      <c r="AN4" s="45"/>
      <c r="AO4" s="45"/>
      <c r="AP4" s="45"/>
      <c r="AQ4" s="45">
        <v>0</v>
      </c>
    </row>
    <row r="5" spans="1:43" s="22" customFormat="1" x14ac:dyDescent="0.35">
      <c r="A5" s="35">
        <v>800191916</v>
      </c>
      <c r="B5" s="35" t="s">
        <v>49</v>
      </c>
      <c r="C5" s="35" t="s">
        <v>17</v>
      </c>
      <c r="D5" s="35">
        <v>142086</v>
      </c>
      <c r="E5" s="36" t="s">
        <v>59</v>
      </c>
      <c r="F5" s="35" t="s">
        <v>60</v>
      </c>
      <c r="G5" s="37">
        <v>45412</v>
      </c>
      <c r="H5" s="37">
        <v>45428</v>
      </c>
      <c r="I5" s="38">
        <v>4640040</v>
      </c>
      <c r="J5" s="38">
        <v>4640040</v>
      </c>
      <c r="K5" s="35" t="s">
        <v>4</v>
      </c>
      <c r="L5" s="35" t="s">
        <v>5</v>
      </c>
      <c r="M5" s="35" t="s">
        <v>6</v>
      </c>
      <c r="N5" s="39" t="s">
        <v>52</v>
      </c>
      <c r="O5" s="40" t="s">
        <v>52</v>
      </c>
      <c r="P5" s="41">
        <v>0</v>
      </c>
      <c r="Q5" s="42" t="s">
        <v>53</v>
      </c>
      <c r="R5" s="43">
        <v>45412</v>
      </c>
      <c r="S5" s="43">
        <v>45659</v>
      </c>
      <c r="T5" s="43">
        <v>45674</v>
      </c>
      <c r="U5" s="43"/>
      <c r="V5" s="44">
        <v>0</v>
      </c>
      <c r="W5" s="44"/>
      <c r="X5" s="44"/>
      <c r="Y5" s="44"/>
      <c r="Z5" s="44" t="s">
        <v>54</v>
      </c>
      <c r="AA5" s="44"/>
      <c r="AB5" s="44" t="s">
        <v>55</v>
      </c>
      <c r="AC5" s="47">
        <v>0</v>
      </c>
      <c r="AD5" s="47">
        <v>0</v>
      </c>
      <c r="AE5" s="47">
        <v>0</v>
      </c>
      <c r="AF5" s="47">
        <v>0</v>
      </c>
      <c r="AG5" s="47">
        <v>0</v>
      </c>
      <c r="AH5" s="47">
        <v>0</v>
      </c>
      <c r="AI5" s="46">
        <v>4640040</v>
      </c>
      <c r="AJ5" s="47">
        <v>0</v>
      </c>
      <c r="AK5" s="47">
        <v>0</v>
      </c>
      <c r="AL5" s="45">
        <v>0</v>
      </c>
      <c r="AM5" s="45">
        <v>0</v>
      </c>
      <c r="AN5" s="45"/>
      <c r="AO5" s="45"/>
      <c r="AP5" s="45"/>
      <c r="AQ5" s="45">
        <v>0</v>
      </c>
    </row>
    <row r="6" spans="1:43" s="22" customFormat="1" x14ac:dyDescent="0.35">
      <c r="A6" s="35">
        <v>800191916</v>
      </c>
      <c r="B6" s="35" t="s">
        <v>49</v>
      </c>
      <c r="C6" s="35" t="s">
        <v>17</v>
      </c>
      <c r="D6" s="35">
        <v>176727</v>
      </c>
      <c r="E6" s="36" t="s">
        <v>61</v>
      </c>
      <c r="F6" s="35" t="s">
        <v>62</v>
      </c>
      <c r="G6" s="37">
        <v>45673</v>
      </c>
      <c r="H6" s="37">
        <v>45682</v>
      </c>
      <c r="I6" s="38">
        <v>15851360</v>
      </c>
      <c r="J6" s="38">
        <v>15774660</v>
      </c>
      <c r="K6" s="35" t="s">
        <v>4</v>
      </c>
      <c r="L6" s="35" t="s">
        <v>5</v>
      </c>
      <c r="M6" s="35" t="s">
        <v>7</v>
      </c>
      <c r="N6" s="39" t="s">
        <v>63</v>
      </c>
      <c r="O6" s="40" t="s">
        <v>64</v>
      </c>
      <c r="P6" s="41">
        <v>0</v>
      </c>
      <c r="Q6" s="42" t="s">
        <v>65</v>
      </c>
      <c r="R6" s="43">
        <v>45673</v>
      </c>
      <c r="S6" s="43">
        <v>45691</v>
      </c>
      <c r="T6" s="43">
        <v>45737</v>
      </c>
      <c r="U6" s="43"/>
      <c r="V6" s="98">
        <v>1570400</v>
      </c>
      <c r="W6" s="44" t="s">
        <v>66</v>
      </c>
      <c r="X6" s="44" t="s">
        <v>67</v>
      </c>
      <c r="Y6" s="44" t="s">
        <v>68</v>
      </c>
      <c r="Z6" s="44" t="s">
        <v>69</v>
      </c>
      <c r="AA6" s="44" t="s">
        <v>58</v>
      </c>
      <c r="AB6" s="44" t="s">
        <v>55</v>
      </c>
      <c r="AC6" s="47">
        <v>0</v>
      </c>
      <c r="AD6" s="47">
        <v>0</v>
      </c>
      <c r="AE6" s="47">
        <v>0</v>
      </c>
      <c r="AF6" s="47">
        <v>0</v>
      </c>
      <c r="AG6" s="47">
        <v>0</v>
      </c>
      <c r="AH6" s="46">
        <v>1570400</v>
      </c>
      <c r="AI6" s="46">
        <v>14204260</v>
      </c>
      <c r="AJ6" s="47">
        <v>0</v>
      </c>
      <c r="AK6" s="47">
        <v>0</v>
      </c>
      <c r="AL6" s="45">
        <v>0</v>
      </c>
      <c r="AM6" s="45">
        <v>0</v>
      </c>
      <c r="AN6" s="45"/>
      <c r="AO6" s="45"/>
      <c r="AP6" s="45"/>
      <c r="AQ6" s="45">
        <v>0</v>
      </c>
    </row>
    <row r="8" spans="1:43" x14ac:dyDescent="0.35">
      <c r="J8" s="99"/>
    </row>
  </sheetData>
  <conditionalFormatting sqref="E1">
    <cfRule type="duplicateValues" dxfId="1" priority="3"/>
  </conditionalFormatting>
  <conditionalFormatting sqref="E2:E6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A8827-B1F0-4B40-AC8F-A40A76A3E88A}">
  <dimension ref="B1:J42"/>
  <sheetViews>
    <sheetView showGridLines="0" tabSelected="1" zoomScaleNormal="100" workbookViewId="0">
      <selection activeCell="C13" sqref="C13"/>
    </sheetView>
  </sheetViews>
  <sheetFormatPr baseColWidth="10" defaultColWidth="10.90625" defaultRowHeight="12.5" x14ac:dyDescent="0.2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 x14ac:dyDescent="0.3"/>
    <row r="2" spans="2:10" ht="19.5" customHeight="1" x14ac:dyDescent="0.25">
      <c r="B2" s="49"/>
      <c r="C2" s="50"/>
      <c r="D2" s="100" t="s">
        <v>70</v>
      </c>
      <c r="E2" s="101"/>
      <c r="F2" s="101"/>
      <c r="G2" s="101"/>
      <c r="H2" s="101"/>
      <c r="I2" s="102"/>
      <c r="J2" s="106" t="s">
        <v>71</v>
      </c>
    </row>
    <row r="3" spans="2:10" ht="15.75" customHeight="1" thickBot="1" x14ac:dyDescent="0.3">
      <c r="B3" s="51"/>
      <c r="C3" s="52"/>
      <c r="D3" s="103"/>
      <c r="E3" s="104"/>
      <c r="F3" s="104"/>
      <c r="G3" s="104"/>
      <c r="H3" s="104"/>
      <c r="I3" s="105"/>
      <c r="J3" s="107"/>
    </row>
    <row r="4" spans="2:10" ht="13" x14ac:dyDescent="0.25">
      <c r="B4" s="51"/>
      <c r="C4" s="52"/>
      <c r="D4" s="53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57" t="s">
        <v>72</v>
      </c>
      <c r="E5" s="58"/>
      <c r="F5" s="58"/>
      <c r="G5" s="58"/>
      <c r="H5" s="58"/>
      <c r="I5" s="59"/>
      <c r="J5" s="59" t="s">
        <v>73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abril 14 2025</v>
      </c>
      <c r="J9" s="67"/>
    </row>
    <row r="10" spans="2:10" ht="13" x14ac:dyDescent="0.3">
      <c r="B10" s="66"/>
      <c r="C10" s="68"/>
      <c r="E10" s="69"/>
      <c r="H10" s="70"/>
      <c r="J10" s="67"/>
    </row>
    <row r="11" spans="2:10" x14ac:dyDescent="0.25">
      <c r="B11" s="66"/>
      <c r="J11" s="67"/>
    </row>
    <row r="12" spans="2:10" ht="13" x14ac:dyDescent="0.3">
      <c r="B12" s="66"/>
      <c r="C12" s="68" t="s">
        <v>101</v>
      </c>
      <c r="J12" s="67"/>
    </row>
    <row r="13" spans="2:10" ht="13" x14ac:dyDescent="0.3">
      <c r="B13" s="66"/>
      <c r="C13" s="68" t="s">
        <v>102</v>
      </c>
      <c r="J13" s="67"/>
    </row>
    <row r="14" spans="2:10" x14ac:dyDescent="0.25">
      <c r="B14" s="66"/>
      <c r="J14" s="67"/>
    </row>
    <row r="15" spans="2:10" x14ac:dyDescent="0.25">
      <c r="B15" s="66"/>
      <c r="C15" s="48" t="s">
        <v>103</v>
      </c>
      <c r="J15" s="67"/>
    </row>
    <row r="16" spans="2:10" x14ac:dyDescent="0.25">
      <c r="B16" s="66"/>
      <c r="C16" s="71"/>
      <c r="J16" s="67"/>
    </row>
    <row r="17" spans="2:10" ht="13" x14ac:dyDescent="0.25">
      <c r="B17" s="66"/>
      <c r="C17" s="48" t="s">
        <v>104</v>
      </c>
      <c r="D17" s="69"/>
      <c r="H17" s="72" t="s">
        <v>74</v>
      </c>
      <c r="I17" s="73" t="s">
        <v>75</v>
      </c>
      <c r="J17" s="67"/>
    </row>
    <row r="18" spans="2:10" ht="13" x14ac:dyDescent="0.3">
      <c r="B18" s="66"/>
      <c r="C18" s="68" t="s">
        <v>76</v>
      </c>
      <c r="D18" s="68"/>
      <c r="E18" s="68"/>
      <c r="F18" s="68"/>
      <c r="H18" s="74">
        <v>4</v>
      </c>
      <c r="I18" s="75">
        <v>20644141</v>
      </c>
      <c r="J18" s="67"/>
    </row>
    <row r="19" spans="2:10" x14ac:dyDescent="0.25">
      <c r="B19" s="66"/>
      <c r="C19" s="48" t="s">
        <v>77</v>
      </c>
      <c r="H19" s="76">
        <v>0</v>
      </c>
      <c r="I19" s="75">
        <v>0</v>
      </c>
      <c r="J19" s="67"/>
    </row>
    <row r="20" spans="2:10" x14ac:dyDescent="0.25">
      <c r="B20" s="66"/>
      <c r="C20" s="48" t="s">
        <v>78</v>
      </c>
      <c r="H20" s="76">
        <v>0</v>
      </c>
      <c r="I20" s="75">
        <v>0</v>
      </c>
      <c r="J20" s="67"/>
    </row>
    <row r="21" spans="2:10" x14ac:dyDescent="0.25">
      <c r="B21" s="66"/>
      <c r="C21" s="48" t="s">
        <v>79</v>
      </c>
      <c r="H21" s="76">
        <v>0</v>
      </c>
      <c r="I21" s="75">
        <v>0</v>
      </c>
      <c r="J21" s="67"/>
    </row>
    <row r="22" spans="2:10" x14ac:dyDescent="0.25">
      <c r="B22" s="66"/>
      <c r="C22" s="48" t="s">
        <v>80</v>
      </c>
      <c r="H22" s="76">
        <v>0</v>
      </c>
      <c r="I22" s="75">
        <v>0</v>
      </c>
      <c r="J22" s="67"/>
    </row>
    <row r="23" spans="2:10" x14ac:dyDescent="0.25">
      <c r="B23" s="66"/>
      <c r="C23" s="48" t="s">
        <v>81</v>
      </c>
      <c r="H23" s="76">
        <v>0</v>
      </c>
      <c r="I23" s="75">
        <v>0</v>
      </c>
      <c r="J23" s="67"/>
    </row>
    <row r="24" spans="2:10" ht="13" thickBot="1" x14ac:dyDescent="0.3">
      <c r="B24" s="66"/>
      <c r="C24" s="48" t="s">
        <v>82</v>
      </c>
      <c r="H24" s="77">
        <v>1</v>
      </c>
      <c r="I24" s="78">
        <v>1570400</v>
      </c>
      <c r="J24" s="67"/>
    </row>
    <row r="25" spans="2:10" ht="13" x14ac:dyDescent="0.3">
      <c r="B25" s="66"/>
      <c r="C25" s="68" t="s">
        <v>83</v>
      </c>
      <c r="D25" s="68"/>
      <c r="E25" s="68"/>
      <c r="F25" s="68"/>
      <c r="H25" s="74">
        <f>H19+H20+H21+H22+H24+H23</f>
        <v>1</v>
      </c>
      <c r="I25" s="79">
        <f>I19+I20+I21+I22+I24+I23</f>
        <v>1570400</v>
      </c>
      <c r="J25" s="67"/>
    </row>
    <row r="26" spans="2:10" x14ac:dyDescent="0.25">
      <c r="B26" s="66"/>
      <c r="C26" s="48" t="s">
        <v>84</v>
      </c>
      <c r="H26" s="76">
        <v>3</v>
      </c>
      <c r="I26" s="75">
        <v>19073741</v>
      </c>
      <c r="J26" s="67"/>
    </row>
    <row r="27" spans="2:10" ht="13" thickBot="1" x14ac:dyDescent="0.3">
      <c r="B27" s="66"/>
      <c r="C27" s="48" t="s">
        <v>41</v>
      </c>
      <c r="H27" s="77">
        <v>0</v>
      </c>
      <c r="I27" s="78">
        <v>0</v>
      </c>
      <c r="J27" s="67"/>
    </row>
    <row r="28" spans="2:10" ht="13" x14ac:dyDescent="0.3">
      <c r="B28" s="66"/>
      <c r="C28" s="68" t="s">
        <v>85</v>
      </c>
      <c r="D28" s="68"/>
      <c r="E28" s="68"/>
      <c r="F28" s="68"/>
      <c r="H28" s="74">
        <f>H26+H27</f>
        <v>3</v>
      </c>
      <c r="I28" s="79">
        <f>I26+I27</f>
        <v>19073741</v>
      </c>
      <c r="J28" s="67"/>
    </row>
    <row r="29" spans="2:10" ht="13.5" thickBot="1" x14ac:dyDescent="0.35">
      <c r="B29" s="66"/>
      <c r="C29" s="48" t="s">
        <v>86</v>
      </c>
      <c r="D29" s="68"/>
      <c r="E29" s="68"/>
      <c r="F29" s="68"/>
      <c r="H29" s="77">
        <v>0</v>
      </c>
      <c r="I29" s="78">
        <v>0</v>
      </c>
      <c r="J29" s="67"/>
    </row>
    <row r="30" spans="2:10" ht="13" x14ac:dyDescent="0.3">
      <c r="B30" s="66"/>
      <c r="C30" s="68" t="s">
        <v>87</v>
      </c>
      <c r="D30" s="68"/>
      <c r="E30" s="68"/>
      <c r="F30" s="68"/>
      <c r="H30" s="76">
        <f>H29</f>
        <v>0</v>
      </c>
      <c r="I30" s="75">
        <f>I29</f>
        <v>0</v>
      </c>
      <c r="J30" s="67"/>
    </row>
    <row r="31" spans="2:10" ht="13" x14ac:dyDescent="0.3">
      <c r="B31" s="66"/>
      <c r="C31" s="68"/>
      <c r="D31" s="68"/>
      <c r="E31" s="68"/>
      <c r="F31" s="68"/>
      <c r="H31" s="80"/>
      <c r="I31" s="79"/>
      <c r="J31" s="67"/>
    </row>
    <row r="32" spans="2:10" ht="13.5" thickBot="1" x14ac:dyDescent="0.35">
      <c r="B32" s="66"/>
      <c r="C32" s="68" t="s">
        <v>88</v>
      </c>
      <c r="D32" s="68"/>
      <c r="H32" s="81">
        <f>H25+H28+H30</f>
        <v>4</v>
      </c>
      <c r="I32" s="82">
        <f>I25+I28+I30</f>
        <v>20644141</v>
      </c>
      <c r="J32" s="67"/>
    </row>
    <row r="33" spans="2:10" ht="13.5" thickTop="1" x14ac:dyDescent="0.3">
      <c r="B33" s="66"/>
      <c r="C33" s="68"/>
      <c r="D33" s="68"/>
      <c r="H33" s="83">
        <f>+H18-H32</f>
        <v>0</v>
      </c>
      <c r="I33" s="75">
        <f>+I18-I32</f>
        <v>0</v>
      </c>
      <c r="J33" s="67"/>
    </row>
    <row r="34" spans="2:10" x14ac:dyDescent="0.25">
      <c r="B34" s="66"/>
      <c r="G34" s="83"/>
      <c r="H34" s="83"/>
      <c r="I34" s="83"/>
      <c r="J34" s="67"/>
    </row>
    <row r="35" spans="2:10" ht="14.5" x14ac:dyDescent="0.35">
      <c r="B35" s="66"/>
      <c r="G35" s="83"/>
      <c r="H35"/>
      <c r="I35" s="83"/>
      <c r="J35" s="67"/>
    </row>
    <row r="36" spans="2:10" ht="13" x14ac:dyDescent="0.3">
      <c r="B36" s="66"/>
      <c r="C36" s="68"/>
      <c r="G36" s="83"/>
      <c r="H36" s="83"/>
      <c r="I36" s="83"/>
      <c r="J36" s="67"/>
    </row>
    <row r="37" spans="2:10" ht="13.5" thickBot="1" x14ac:dyDescent="0.35">
      <c r="B37" s="66"/>
      <c r="C37" s="84" t="s">
        <v>105</v>
      </c>
      <c r="D37" s="85"/>
      <c r="H37" s="84" t="s">
        <v>89</v>
      </c>
      <c r="I37" s="85"/>
      <c r="J37" s="67"/>
    </row>
    <row r="38" spans="2:10" ht="13" x14ac:dyDescent="0.3">
      <c r="B38" s="66"/>
      <c r="C38" s="68" t="s">
        <v>106</v>
      </c>
      <c r="D38" s="83"/>
      <c r="H38" s="86" t="s">
        <v>90</v>
      </c>
      <c r="I38" s="83"/>
      <c r="J38" s="67"/>
    </row>
    <row r="39" spans="2:10" ht="13" x14ac:dyDescent="0.3">
      <c r="B39" s="66"/>
      <c r="C39" s="68" t="s">
        <v>91</v>
      </c>
      <c r="H39" s="68" t="s">
        <v>92</v>
      </c>
      <c r="I39" s="83"/>
      <c r="J39" s="67"/>
    </row>
    <row r="40" spans="2:10" x14ac:dyDescent="0.25">
      <c r="B40" s="66"/>
      <c r="G40" s="83"/>
      <c r="H40" s="83"/>
      <c r="I40" s="83"/>
      <c r="J40" s="67"/>
    </row>
    <row r="41" spans="2:10" ht="12.75" customHeight="1" x14ac:dyDescent="0.25">
      <c r="B41" s="66"/>
      <c r="C41" s="108" t="s">
        <v>93</v>
      </c>
      <c r="D41" s="108"/>
      <c r="E41" s="108"/>
      <c r="F41" s="108"/>
      <c r="G41" s="108"/>
      <c r="H41" s="108"/>
      <c r="I41" s="108"/>
      <c r="J41" s="67"/>
    </row>
    <row r="42" spans="2:10" ht="18.75" customHeight="1" thickBot="1" x14ac:dyDescent="0.3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12EC2-C01F-4DEE-B69F-8C6CC7D87C28}">
  <dimension ref="B1:J43"/>
  <sheetViews>
    <sheetView showGridLines="0" zoomScale="84" zoomScaleNormal="84" zoomScaleSheetLayoutView="100" workbookViewId="0">
      <selection activeCell="G15" sqref="G15"/>
    </sheetView>
  </sheetViews>
  <sheetFormatPr baseColWidth="10" defaultColWidth="11.453125" defaultRowHeight="12.5" x14ac:dyDescent="0.2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 x14ac:dyDescent="0.3"/>
    <row r="2" spans="2:10" ht="19.5" customHeight="1" x14ac:dyDescent="0.25">
      <c r="B2" s="49"/>
      <c r="C2" s="50"/>
      <c r="D2" s="100" t="s">
        <v>94</v>
      </c>
      <c r="E2" s="101"/>
      <c r="F2" s="101"/>
      <c r="G2" s="101"/>
      <c r="H2" s="101"/>
      <c r="I2" s="102"/>
      <c r="J2" s="106" t="s">
        <v>71</v>
      </c>
    </row>
    <row r="3" spans="2:10" ht="15.75" customHeight="1" thickBot="1" x14ac:dyDescent="0.3">
      <c r="B3" s="51"/>
      <c r="C3" s="52"/>
      <c r="D3" s="103"/>
      <c r="E3" s="104"/>
      <c r="F3" s="104"/>
      <c r="G3" s="104"/>
      <c r="H3" s="104"/>
      <c r="I3" s="105"/>
      <c r="J3" s="107"/>
    </row>
    <row r="4" spans="2:10" ht="13" x14ac:dyDescent="0.25">
      <c r="B4" s="51"/>
      <c r="C4" s="52"/>
      <c r="E4" s="54"/>
      <c r="F4" s="54"/>
      <c r="G4" s="54"/>
      <c r="H4" s="54"/>
      <c r="I4" s="55"/>
      <c r="J4" s="56"/>
    </row>
    <row r="5" spans="2:10" ht="13" x14ac:dyDescent="0.25">
      <c r="B5" s="51"/>
      <c r="C5" s="52"/>
      <c r="D5" s="109" t="s">
        <v>95</v>
      </c>
      <c r="E5" s="110"/>
      <c r="F5" s="110"/>
      <c r="G5" s="110"/>
      <c r="H5" s="110"/>
      <c r="I5" s="111"/>
      <c r="J5" s="59" t="s">
        <v>96</v>
      </c>
    </row>
    <row r="6" spans="2:10" ht="13.5" thickBot="1" x14ac:dyDescent="0.3">
      <c r="B6" s="60"/>
      <c r="C6" s="61"/>
      <c r="D6" s="62"/>
      <c r="E6" s="63"/>
      <c r="F6" s="63"/>
      <c r="G6" s="63"/>
      <c r="H6" s="63"/>
      <c r="I6" s="64"/>
      <c r="J6" s="65"/>
    </row>
    <row r="7" spans="2:10" x14ac:dyDescent="0.25">
      <c r="B7" s="66"/>
      <c r="J7" s="67"/>
    </row>
    <row r="8" spans="2:10" x14ac:dyDescent="0.25">
      <c r="B8" s="66"/>
      <c r="J8" s="67"/>
    </row>
    <row r="9" spans="2:10" x14ac:dyDescent="0.25">
      <c r="B9" s="66"/>
      <c r="C9" s="48" t="str">
        <f ca="1">+CONCATENATE("Santiago de Cali, ",TEXT(TODAY(),"MMMM DD YYYY"))</f>
        <v>Santiago de Cali, abril 14 2025</v>
      </c>
      <c r="D9" s="70"/>
      <c r="E9" s="69"/>
      <c r="J9" s="67"/>
    </row>
    <row r="10" spans="2:10" ht="13" x14ac:dyDescent="0.3">
      <c r="B10" s="66"/>
      <c r="C10" s="68"/>
      <c r="J10" s="67"/>
    </row>
    <row r="11" spans="2:10" ht="13" x14ac:dyDescent="0.3">
      <c r="B11" s="66"/>
      <c r="C11" s="68" t="str">
        <f>+'FOR-CSA-018'!C12</f>
        <v>Señores : CLINICA SAN FRANCISCO S.A</v>
      </c>
      <c r="J11" s="67"/>
    </row>
    <row r="12" spans="2:10" ht="13" x14ac:dyDescent="0.3">
      <c r="B12" s="66"/>
      <c r="C12" s="68" t="str">
        <f>+'FOR-CSA-018'!C13</f>
        <v>NIT: 800191916</v>
      </c>
      <c r="J12" s="67"/>
    </row>
    <row r="13" spans="2:10" x14ac:dyDescent="0.25">
      <c r="B13" s="66"/>
      <c r="J13" s="67"/>
    </row>
    <row r="14" spans="2:10" x14ac:dyDescent="0.25">
      <c r="B14" s="66"/>
      <c r="C14" s="48" t="s">
        <v>97</v>
      </c>
      <c r="J14" s="67"/>
    </row>
    <row r="15" spans="2:10" x14ac:dyDescent="0.25">
      <c r="B15" s="66"/>
      <c r="C15" s="71"/>
      <c r="J15" s="67"/>
    </row>
    <row r="16" spans="2:10" ht="13" x14ac:dyDescent="0.3">
      <c r="B16" s="66"/>
      <c r="C16" s="90"/>
      <c r="D16" s="69"/>
      <c r="H16" s="91" t="s">
        <v>74</v>
      </c>
      <c r="I16" s="91" t="s">
        <v>75</v>
      </c>
      <c r="J16" s="67"/>
    </row>
    <row r="17" spans="2:10" ht="13" x14ac:dyDescent="0.3">
      <c r="B17" s="66"/>
      <c r="C17" s="68" t="s">
        <v>104</v>
      </c>
      <c r="D17" s="68"/>
      <c r="E17" s="68"/>
      <c r="F17" s="68"/>
      <c r="H17" s="92">
        <f>+SUM(H18:H23)</f>
        <v>1</v>
      </c>
      <c r="I17" s="93">
        <f>+SUM(I18:I23)</f>
        <v>1570400</v>
      </c>
      <c r="J17" s="67"/>
    </row>
    <row r="18" spans="2:10" x14ac:dyDescent="0.25">
      <c r="B18" s="66"/>
      <c r="C18" s="48" t="s">
        <v>77</v>
      </c>
      <c r="H18" s="94">
        <f>+'FOR-CSA-018'!H19</f>
        <v>0</v>
      </c>
      <c r="I18" s="83">
        <v>0</v>
      </c>
      <c r="J18" s="67"/>
    </row>
    <row r="19" spans="2:10" x14ac:dyDescent="0.25">
      <c r="B19" s="66"/>
      <c r="C19" s="48" t="s">
        <v>78</v>
      </c>
      <c r="H19" s="94">
        <f>+'FOR-CSA-018'!H20</f>
        <v>0</v>
      </c>
      <c r="I19" s="95">
        <f>+'FOR-CSA-018'!I20</f>
        <v>0</v>
      </c>
      <c r="J19" s="67"/>
    </row>
    <row r="20" spans="2:10" x14ac:dyDescent="0.25">
      <c r="B20" s="66"/>
      <c r="C20" s="48" t="s">
        <v>79</v>
      </c>
      <c r="H20" s="94">
        <f>+'FOR-CSA-018'!H21</f>
        <v>0</v>
      </c>
      <c r="I20" s="95">
        <f>+'FOR-CSA-018'!I21</f>
        <v>0</v>
      </c>
      <c r="J20" s="67"/>
    </row>
    <row r="21" spans="2:10" x14ac:dyDescent="0.25">
      <c r="B21" s="66"/>
      <c r="C21" s="48" t="s">
        <v>80</v>
      </c>
      <c r="H21" s="94">
        <f>+'FOR-CSA-018'!H22</f>
        <v>0</v>
      </c>
      <c r="I21" s="95">
        <f>+'FOR-CSA-018'!I22</f>
        <v>0</v>
      </c>
      <c r="J21" s="67"/>
    </row>
    <row r="22" spans="2:10" x14ac:dyDescent="0.25">
      <c r="B22" s="66"/>
      <c r="C22" s="48" t="s">
        <v>81</v>
      </c>
      <c r="H22" s="94">
        <f>+'FOR-CSA-018'!H23</f>
        <v>0</v>
      </c>
      <c r="I22" s="95">
        <f>+'FOR-CSA-018'!I23</f>
        <v>0</v>
      </c>
      <c r="J22" s="67"/>
    </row>
    <row r="23" spans="2:10" x14ac:dyDescent="0.25">
      <c r="B23" s="66"/>
      <c r="C23" s="48" t="s">
        <v>98</v>
      </c>
      <c r="H23" s="94">
        <f>+'FOR-CSA-018'!H24</f>
        <v>1</v>
      </c>
      <c r="I23" s="95">
        <f>+'FOR-CSA-018'!I24</f>
        <v>1570400</v>
      </c>
      <c r="J23" s="67"/>
    </row>
    <row r="24" spans="2:10" ht="13" x14ac:dyDescent="0.3">
      <c r="B24" s="66"/>
      <c r="C24" s="68" t="s">
        <v>99</v>
      </c>
      <c r="D24" s="68"/>
      <c r="E24" s="68"/>
      <c r="F24" s="68"/>
      <c r="H24" s="92">
        <f>SUM(H18:H23)</f>
        <v>1</v>
      </c>
      <c r="I24" s="93">
        <f>+SUBTOTAL(9,I18:I23)</f>
        <v>1570400</v>
      </c>
      <c r="J24" s="67"/>
    </row>
    <row r="25" spans="2:10" ht="13.5" thickBot="1" x14ac:dyDescent="0.35">
      <c r="B25" s="66"/>
      <c r="C25" s="68"/>
      <c r="D25" s="68"/>
      <c r="H25" s="96"/>
      <c r="I25" s="97"/>
      <c r="J25" s="67"/>
    </row>
    <row r="26" spans="2:10" ht="13.5" thickTop="1" x14ac:dyDescent="0.3">
      <c r="B26" s="66"/>
      <c r="C26" s="68"/>
      <c r="D26" s="68"/>
      <c r="H26" s="83"/>
      <c r="I26" s="75"/>
      <c r="J26" s="67"/>
    </row>
    <row r="27" spans="2:10" ht="13" x14ac:dyDescent="0.3">
      <c r="B27" s="66"/>
      <c r="C27" s="68"/>
      <c r="D27" s="68"/>
      <c r="H27" s="83"/>
      <c r="I27" s="75"/>
      <c r="J27" s="67"/>
    </row>
    <row r="28" spans="2:10" ht="13" x14ac:dyDescent="0.3">
      <c r="B28" s="66"/>
      <c r="C28" s="68"/>
      <c r="D28" s="68"/>
      <c r="H28" s="83"/>
      <c r="I28" s="75"/>
      <c r="J28" s="67"/>
    </row>
    <row r="29" spans="2:10" x14ac:dyDescent="0.25">
      <c r="B29" s="66"/>
      <c r="G29" s="83"/>
      <c r="H29" s="83"/>
      <c r="I29" s="83"/>
      <c r="J29" s="67"/>
    </row>
    <row r="30" spans="2:10" ht="13.5" thickBot="1" x14ac:dyDescent="0.35">
      <c r="B30" s="66"/>
      <c r="C30" s="84" t="str">
        <f>+'FOR-CSA-018'!C37</f>
        <v>Gabriela Caicedo</v>
      </c>
      <c r="D30" s="84"/>
      <c r="G30" s="84" t="str">
        <f>+'FOR-CSA-018'!H37</f>
        <v xml:space="preserve">Lizeth Ome </v>
      </c>
      <c r="H30" s="85"/>
      <c r="I30" s="83"/>
      <c r="J30" s="67"/>
    </row>
    <row r="31" spans="2:10" ht="13" x14ac:dyDescent="0.3">
      <c r="B31" s="66"/>
      <c r="C31" s="86" t="str">
        <f>+'FOR-CSA-018'!C38</f>
        <v>Auxiliar de cartera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 x14ac:dyDescent="0.3">
      <c r="B32" s="66"/>
      <c r="C32" s="86" t="str">
        <f>+'FOR-CSA-018'!C39</f>
        <v>Entidad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 x14ac:dyDescent="0.3">
      <c r="B33" s="66"/>
      <c r="C33" s="86"/>
      <c r="D33" s="86"/>
      <c r="G33" s="86"/>
      <c r="H33" s="83"/>
      <c r="I33" s="83"/>
      <c r="J33" s="67"/>
    </row>
    <row r="34" spans="2:10" ht="13" x14ac:dyDescent="0.3">
      <c r="B34" s="66"/>
      <c r="C34" s="86"/>
      <c r="D34" s="86"/>
      <c r="G34" s="86"/>
      <c r="H34" s="83"/>
      <c r="I34" s="83"/>
      <c r="J34" s="67"/>
    </row>
    <row r="35" spans="2:10" ht="14" x14ac:dyDescent="0.25">
      <c r="B35" s="66"/>
      <c r="C35" s="112" t="s">
        <v>100</v>
      </c>
      <c r="D35" s="112"/>
      <c r="E35" s="112"/>
      <c r="F35" s="112"/>
      <c r="G35" s="112"/>
      <c r="H35" s="112"/>
      <c r="I35" s="112"/>
      <c r="J35" s="67"/>
    </row>
    <row r="36" spans="2:10" ht="13" x14ac:dyDescent="0.3">
      <c r="B36" s="66"/>
      <c r="C36" s="86"/>
      <c r="D36" s="86"/>
      <c r="G36" s="86"/>
      <c r="H36" s="83"/>
      <c r="I36" s="83"/>
      <c r="J36" s="67"/>
    </row>
    <row r="37" spans="2:10" ht="18.75" customHeight="1" thickBot="1" x14ac:dyDescent="0.3">
      <c r="B37" s="87"/>
      <c r="C37" s="88"/>
      <c r="D37" s="88"/>
      <c r="E37" s="88"/>
      <c r="F37" s="88"/>
      <c r="G37" s="85"/>
      <c r="H37" s="85"/>
      <c r="I37" s="85"/>
      <c r="J37" s="89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 Andres Leon</dc:creator>
  <cp:lastModifiedBy>Neyla Lizeth Ome Guamanga</cp:lastModifiedBy>
  <cp:lastPrinted>2025-04-14T20:15:59Z</cp:lastPrinted>
  <dcterms:created xsi:type="dcterms:W3CDTF">2025-04-04T14:16:22Z</dcterms:created>
  <dcterms:modified xsi:type="dcterms:W3CDTF">2025-04-14T20:20:53Z</dcterms:modified>
</cp:coreProperties>
</file>