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nlomeg\Desktop\GESTION DE CARTERAS 2025\CARTERAS PENDIENTES ABRIL 2025\NIT 801002325_HOSP SAN CAMILO\"/>
    </mc:Choice>
  </mc:AlternateContent>
  <xr:revisionPtr revIDLastSave="0" documentId="13_ncr:1_{1C27C9FE-7D14-4057-A450-B2A2A7B32508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INFO IPS" sheetId="1" r:id="rId1"/>
    <sheet name="ESTADO DE CADA FACTURA" sheetId="2" r:id="rId2"/>
    <sheet name="FOR-CSA-018" sheetId="4" r:id="rId3"/>
    <sheet name="CIRCULAR 030" sheetId="5" r:id="rId4"/>
  </sheets>
  <externalReferences>
    <externalReference r:id="rId5"/>
    <externalReference r:id="rId6"/>
    <externalReference r:id="rId7"/>
  </externalReferences>
  <definedNames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5" l="1"/>
  <c r="C32" i="5"/>
  <c r="G31" i="5"/>
  <c r="C31" i="5"/>
  <c r="G30" i="5"/>
  <c r="C30" i="5"/>
  <c r="I23" i="5"/>
  <c r="H23" i="5"/>
  <c r="I22" i="5"/>
  <c r="H22" i="5"/>
  <c r="I21" i="5"/>
  <c r="H21" i="5"/>
  <c r="H20" i="5"/>
  <c r="I19" i="5"/>
  <c r="H19" i="5"/>
  <c r="I18" i="5"/>
  <c r="H18" i="5"/>
  <c r="H24" i="5" s="1"/>
  <c r="H17" i="5"/>
  <c r="C9" i="5"/>
  <c r="I30" i="4"/>
  <c r="H30" i="4"/>
  <c r="I28" i="4"/>
  <c r="H28" i="4"/>
  <c r="H25" i="4"/>
  <c r="H32" i="4" s="1"/>
  <c r="H33" i="4" s="1"/>
  <c r="C12" i="5"/>
  <c r="C11" i="5"/>
  <c r="C9" i="4"/>
  <c r="E4" i="2"/>
  <c r="E5" i="2"/>
  <c r="E6" i="2"/>
  <c r="E7" i="2"/>
  <c r="E8" i="2"/>
  <c r="E9" i="2"/>
  <c r="E3" i="2"/>
  <c r="AI1" i="2"/>
  <c r="AH1" i="2"/>
  <c r="AG1" i="2"/>
  <c r="AF1" i="2"/>
  <c r="AE1" i="2"/>
  <c r="AD1" i="2"/>
  <c r="AC1" i="2"/>
  <c r="AB1" i="2"/>
  <c r="AA1" i="2"/>
  <c r="Z1" i="2"/>
  <c r="S1" i="2"/>
  <c r="L1" i="2"/>
  <c r="I1" i="2"/>
  <c r="H1" i="2"/>
  <c r="J1" i="2" l="1"/>
  <c r="I24" i="5" l="1"/>
  <c r="I25" i="4"/>
  <c r="I32" i="4" s="1"/>
  <c r="I33" i="4" s="1"/>
  <c r="I20" i="5"/>
  <c r="I17" i="5"/>
</calcChain>
</file>

<file path=xl/sharedStrings.xml><?xml version="1.0" encoding="utf-8"?>
<sst xmlns="http://schemas.openxmlformats.org/spreadsheetml/2006/main" count="143" uniqueCount="102">
  <si>
    <t>REGIMEN</t>
  </si>
  <si>
    <t>No_FACTURA</t>
  </si>
  <si>
    <t>FECHA_FACTURA</t>
  </si>
  <si>
    <t>VALOR_FACTURA</t>
  </si>
  <si>
    <t>SALDO</t>
  </si>
  <si>
    <t>CONTRIBUTIVO</t>
  </si>
  <si>
    <t>1173</t>
  </si>
  <si>
    <t>2437</t>
  </si>
  <si>
    <t>2898</t>
  </si>
  <si>
    <t>2974</t>
  </si>
  <si>
    <t>3268</t>
  </si>
  <si>
    <t>FEHB0000005814</t>
  </si>
  <si>
    <t>FEHB0000008513</t>
  </si>
  <si>
    <t>HOSP SAN CAMILO</t>
  </si>
  <si>
    <t>NIT</t>
  </si>
  <si>
    <t>IPS</t>
  </si>
  <si>
    <t>NIT IPS</t>
  </si>
  <si>
    <t>Nombre IPS</t>
  </si>
  <si>
    <t>FACT</t>
  </si>
  <si>
    <t>LLAVE</t>
  </si>
  <si>
    <t>IPS Fecha factura</t>
  </si>
  <si>
    <t>IPS Fecha radicado</t>
  </si>
  <si>
    <t>IPS Valor Factura</t>
  </si>
  <si>
    <t>IPS Saldo Factura</t>
  </si>
  <si>
    <t>ESTADO CARTERA ANTERIOR</t>
  </si>
  <si>
    <t>ESTADO EPS 06-04-2025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</si>
  <si>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</si>
  <si>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</si>
  <si>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</si>
  <si>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</si>
  <si>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</si>
  <si>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</si>
  <si>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</si>
  <si>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GLOSA PDTE</t>
  </si>
  <si>
    <t>GLOSA ACEPTADA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</si>
  <si>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</si>
  <si>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</si>
  <si>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</si>
  <si>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</si>
  <si>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</si>
  <si>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</si>
  <si>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</si>
  <si>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</si>
  <si>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</si>
  <si>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</si>
  <si>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</si>
  <si>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</si>
  <si>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</si>
  <si>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</si>
  <si>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RETENCION</t>
  </si>
  <si>
    <t>DOC COMPENSACION SAP</t>
  </si>
  <si>
    <t>FECHA COMPENSACION SAP</t>
  </si>
  <si>
    <t>OBSE PAGO</t>
  </si>
  <si>
    <t>VALOR TRANFERENCIA</t>
  </si>
  <si>
    <t xml:space="preserve">'1173', </t>
  </si>
  <si>
    <t xml:space="preserve">'2437', </t>
  </si>
  <si>
    <t xml:space="preserve">'2898', </t>
  </si>
  <si>
    <t xml:space="preserve">'2974', </t>
  </si>
  <si>
    <t xml:space="preserve">'3268', </t>
  </si>
  <si>
    <t xml:space="preserve">'FEHB0000005814', </t>
  </si>
  <si>
    <t xml:space="preserve">'FEHB0000008513', </t>
  </si>
  <si>
    <t>A</t>
  </si>
  <si>
    <t>Factura no radicada</t>
  </si>
  <si>
    <t>Factura No Radicada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</si>
  <si>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</si>
  <si>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</si>
  <si>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</si>
  <si>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</si>
  <si>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07/03/2025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</si>
  <si>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</si>
  <si>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</si>
  <si>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</si>
  <si>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</si>
  <si>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</si>
  <si>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</si>
  <si>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</si>
  <si>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</si>
  <si>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</si>
  <si>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</si>
  <si>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</si>
  <si>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</si>
  <si>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</si>
  <si>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</si>
  <si>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</si>
  <si>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</t>
  </si>
  <si>
    <t xml:space="preserve">Lizeth Ome 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</si>
  <si>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</si>
  <si>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</si>
  <si>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</si>
  <si>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</si>
  <si>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</si>
  <si>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</si>
  <si>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</si>
  <si>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</si>
  <si>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</si>
  <si>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</si>
  <si>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</si>
  <si>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</si>
  <si>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HOSP SAN CAMILO</t>
  </si>
  <si>
    <t>NIT: 801002325</t>
  </si>
  <si>
    <t>Con Corte al dia: 31/03/2025</t>
  </si>
  <si>
    <t>VALOR CANCELADO SAP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</si>
</sst>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&quot;$&quot;\ #,##0"/>
    <numFmt numFmtId="166" formatCode="_-&quot;€&quot;\ * #,##0_-;\-&quot;€&quot;\ * #,##0_-;_-&quot;€&quot;\ * &quot;-&quot;??_-;_-@_-"/>
    <numFmt numFmtId="167" formatCode="[$-240A]d&quot; de &quot;mmmm&quot; de &quot;yyyy;@"/>
    <numFmt numFmtId="168" formatCode="&quot;$&quot;\ #,##0;[Red]&quot;$&quot;\ #,##0"/>
    <numFmt numFmtId="169" formatCode="[$$-240A]\ #,##0;\-[$$-240A]\ #,##0"/>
    <numFmt numFmtId="170" formatCode="_-* #,##0_-;\-* #,##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color theme="1"/>
      <name val="Tahoma"/>
      <family val="2"/>
    </font>
    <font>
      <sz val="8"/>
      <name val="Tahoma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0.59999389629810485"/>
        <bgColor indexed="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44" fontId="1" fillId="0" borderId="0" applyFon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1">
    <xf numFmtId="0" fontId="0" fillId="0" borderId="0" xfId="0"/>
    <xf numFmtId="0" fontId="3" fillId="0" borderId="2" xfId="3" applyFont="1" applyBorder="1" applyAlignment="1">
      <alignment wrapText="1"/>
    </xf>
    <xf numFmtId="0" fontId="3" fillId="0" borderId="2" xfId="3" applyFont="1" applyBorder="1" applyAlignment="1">
      <alignment horizontal="right" wrapText="1"/>
    </xf>
    <xf numFmtId="14" fontId="3" fillId="0" borderId="2" xfId="3" applyNumberFormat="1" applyFont="1" applyBorder="1" applyAlignment="1">
      <alignment horizontal="right" wrapText="1"/>
    </xf>
    <xf numFmtId="43" fontId="3" fillId="0" borderId="2" xfId="1" applyFont="1" applyFill="1" applyBorder="1" applyAlignment="1">
      <alignment horizontal="right" wrapText="1"/>
    </xf>
    <xf numFmtId="0" fontId="4" fillId="2" borderId="1" xfId="2" applyFont="1" applyFill="1" applyBorder="1" applyAlignment="1">
      <alignment horizontal="center" vertical="center" wrapText="1"/>
    </xf>
    <xf numFmtId="43" fontId="4" fillId="2" borderId="1" xfId="1" applyFont="1" applyFill="1" applyBorder="1" applyAlignment="1">
      <alignment horizontal="center" vertical="center" wrapText="1"/>
    </xf>
    <xf numFmtId="0" fontId="5" fillId="3" borderId="1" xfId="0" applyFont="1" applyFill="1" applyBorder="1"/>
    <xf numFmtId="43" fontId="5" fillId="3" borderId="1" xfId="1" applyFont="1" applyFill="1" applyBorder="1"/>
    <xf numFmtId="16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4" fontId="6" fillId="0" borderId="0" xfId="0" applyNumberFormat="1" applyFont="1" applyAlignment="1">
      <alignment horizontal="center" vertical="center"/>
    </xf>
    <xf numFmtId="164" fontId="6" fillId="0" borderId="0" xfId="4" applyNumberFormat="1" applyFont="1" applyAlignment="1">
      <alignment vertical="center"/>
    </xf>
    <xf numFmtId="165" fontId="7" fillId="0" borderId="0" xfId="0" applyNumberFormat="1" applyFont="1" applyAlignment="1">
      <alignment vertical="center"/>
    </xf>
    <xf numFmtId="165" fontId="6" fillId="0" borderId="0" xfId="0" applyNumberFormat="1" applyFont="1" applyAlignment="1">
      <alignment vertical="center"/>
    </xf>
    <xf numFmtId="0" fontId="6" fillId="0" borderId="0" xfId="4" applyNumberFormat="1" applyFont="1" applyAlignment="1">
      <alignment vertical="center"/>
    </xf>
    <xf numFmtId="14" fontId="6" fillId="0" borderId="0" xfId="0" applyNumberFormat="1" applyFont="1" applyAlignment="1">
      <alignment vertical="center"/>
    </xf>
    <xf numFmtId="165" fontId="6" fillId="0" borderId="0" xfId="4" applyNumberFormat="1" applyFont="1" applyAlignment="1">
      <alignment vertical="center"/>
    </xf>
    <xf numFmtId="0" fontId="6" fillId="0" borderId="0" xfId="0" applyFont="1" applyAlignment="1">
      <alignment vertical="center"/>
    </xf>
    <xf numFmtId="165" fontId="6" fillId="0" borderId="0" xfId="0" applyNumberFormat="1" applyFont="1"/>
    <xf numFmtId="165" fontId="6" fillId="0" borderId="0" xfId="4" applyNumberFormat="1" applyFont="1"/>
    <xf numFmtId="0" fontId="6" fillId="0" borderId="0" xfId="0" applyFont="1"/>
    <xf numFmtId="0" fontId="8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164" fontId="8" fillId="0" borderId="1" xfId="4" applyNumberFormat="1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164" fontId="8" fillId="5" borderId="1" xfId="4" applyNumberFormat="1" applyFont="1" applyFill="1" applyBorder="1" applyAlignment="1">
      <alignment horizontal="center" vertical="center" wrapText="1"/>
    </xf>
    <xf numFmtId="0" fontId="8" fillId="5" borderId="1" xfId="4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166" fontId="8" fillId="4" borderId="1" xfId="4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164" fontId="6" fillId="0" borderId="1" xfId="4" applyNumberFormat="1" applyFont="1" applyBorder="1" applyAlignment="1">
      <alignment horizontal="center" vertical="center"/>
    </xf>
    <xf numFmtId="0" fontId="6" fillId="0" borderId="1" xfId="4" applyNumberFormat="1" applyFont="1" applyBorder="1" applyAlignment="1">
      <alignment horizontal="center" vertical="center"/>
    </xf>
    <xf numFmtId="0" fontId="2" fillId="0" borderId="0" xfId="5" applyFont="1"/>
    <xf numFmtId="0" fontId="2" fillId="0" borderId="3" xfId="5" applyFont="1" applyBorder="1" applyAlignment="1">
      <alignment horizontal="centerContinuous"/>
    </xf>
    <xf numFmtId="0" fontId="2" fillId="0" borderId="4" xfId="5" applyFont="1" applyBorder="1" applyAlignment="1">
      <alignment horizontal="centerContinuous"/>
    </xf>
    <xf numFmtId="0" fontId="11" fillId="0" borderId="3" xfId="5" applyFont="1" applyBorder="1" applyAlignment="1">
      <alignment horizontal="center" vertical="center"/>
    </xf>
    <xf numFmtId="0" fontId="11" fillId="0" borderId="5" xfId="5" applyFont="1" applyBorder="1" applyAlignment="1">
      <alignment horizontal="center" vertical="center"/>
    </xf>
    <xf numFmtId="0" fontId="11" fillId="0" borderId="4" xfId="5" applyFont="1" applyBorder="1" applyAlignment="1">
      <alignment horizontal="center" vertical="center"/>
    </xf>
    <xf numFmtId="0" fontId="11" fillId="0" borderId="6" xfId="5" applyFont="1" applyBorder="1" applyAlignment="1">
      <alignment horizontal="center" vertical="center"/>
    </xf>
    <xf numFmtId="0" fontId="2" fillId="0" borderId="7" xfId="5" applyFont="1" applyBorder="1" applyAlignment="1">
      <alignment horizontal="centerContinuous"/>
    </xf>
    <xf numFmtId="0" fontId="2" fillId="0" borderId="8" xfId="5" applyFont="1" applyBorder="1" applyAlignment="1">
      <alignment horizontal="centerContinuous"/>
    </xf>
    <xf numFmtId="0" fontId="11" fillId="0" borderId="9" xfId="5" applyFont="1" applyBorder="1" applyAlignment="1">
      <alignment horizontal="center" vertical="center"/>
    </xf>
    <xf numFmtId="0" fontId="11" fillId="0" borderId="10" xfId="5" applyFont="1" applyBorder="1" applyAlignment="1">
      <alignment horizontal="center" vertical="center"/>
    </xf>
    <xf numFmtId="0" fontId="11" fillId="0" borderId="11" xfId="5" applyFont="1" applyBorder="1" applyAlignment="1">
      <alignment horizontal="center" vertical="center"/>
    </xf>
    <xf numFmtId="0" fontId="11" fillId="0" borderId="12" xfId="5" applyFont="1" applyBorder="1" applyAlignment="1">
      <alignment horizontal="center" vertical="center"/>
    </xf>
    <xf numFmtId="0" fontId="11" fillId="0" borderId="3" xfId="5" applyFont="1" applyBorder="1" applyAlignment="1">
      <alignment horizontal="centerContinuous" vertical="center"/>
    </xf>
    <xf numFmtId="0" fontId="11" fillId="0" borderId="5" xfId="5" applyFont="1" applyBorder="1" applyAlignment="1">
      <alignment horizontal="centerContinuous" vertical="center"/>
    </xf>
    <xf numFmtId="0" fontId="11" fillId="0" borderId="4" xfId="5" applyFont="1" applyBorder="1" applyAlignment="1">
      <alignment horizontal="centerContinuous" vertical="center"/>
    </xf>
    <xf numFmtId="0" fontId="11" fillId="0" borderId="6" xfId="5" applyFont="1" applyBorder="1" applyAlignment="1">
      <alignment horizontal="centerContinuous" vertical="center"/>
    </xf>
    <xf numFmtId="0" fontId="11" fillId="0" borderId="7" xfId="5" applyFont="1" applyBorder="1" applyAlignment="1">
      <alignment horizontal="centerContinuous" vertical="center"/>
    </xf>
    <xf numFmtId="0" fontId="11" fillId="0" borderId="0" xfId="5" applyFont="1" applyAlignment="1">
      <alignment horizontal="centerContinuous" vertical="center"/>
    </xf>
    <xf numFmtId="0" fontId="11" fillId="0" borderId="13" xfId="5" applyFont="1" applyBorder="1" applyAlignment="1">
      <alignment horizontal="centerContinuous" vertical="center"/>
    </xf>
    <xf numFmtId="0" fontId="2" fillId="0" borderId="9" xfId="5" applyFont="1" applyBorder="1" applyAlignment="1">
      <alignment horizontal="centerContinuous"/>
    </xf>
    <xf numFmtId="0" fontId="2" fillId="0" borderId="11" xfId="5" applyFont="1" applyBorder="1" applyAlignment="1">
      <alignment horizontal="centerContinuous"/>
    </xf>
    <xf numFmtId="0" fontId="11" fillId="0" borderId="9" xfId="5" applyFont="1" applyBorder="1" applyAlignment="1">
      <alignment horizontal="centerContinuous" vertical="center"/>
    </xf>
    <xf numFmtId="0" fontId="11" fillId="0" borderId="10" xfId="5" applyFont="1" applyBorder="1" applyAlignment="1">
      <alignment horizontal="centerContinuous" vertical="center"/>
    </xf>
    <xf numFmtId="0" fontId="11" fillId="0" borderId="11" xfId="5" applyFont="1" applyBorder="1" applyAlignment="1">
      <alignment horizontal="centerContinuous" vertical="center"/>
    </xf>
    <xf numFmtId="0" fontId="11" fillId="0" borderId="12" xfId="5" applyFont="1" applyBorder="1" applyAlignment="1">
      <alignment horizontal="centerContinuous" vertical="center"/>
    </xf>
    <xf numFmtId="0" fontId="2" fillId="0" borderId="7" xfId="5" applyFont="1" applyBorder="1"/>
    <xf numFmtId="0" fontId="2" fillId="0" borderId="8" xfId="5" applyFont="1" applyBorder="1"/>
    <xf numFmtId="0" fontId="11" fillId="0" borderId="0" xfId="5" applyFont="1"/>
    <xf numFmtId="14" fontId="2" fillId="0" borderId="0" xfId="5" applyNumberFormat="1" applyFont="1"/>
    <xf numFmtId="167" fontId="2" fillId="0" borderId="0" xfId="5" applyNumberFormat="1" applyFont="1"/>
    <xf numFmtId="14" fontId="2" fillId="0" borderId="0" xfId="5" applyNumberFormat="1" applyFont="1" applyAlignment="1">
      <alignment horizontal="left"/>
    </xf>
    <xf numFmtId="1" fontId="11" fillId="0" borderId="0" xfId="6" applyNumberFormat="1" applyFont="1" applyAlignment="1">
      <alignment horizontal="center" vertical="center"/>
    </xf>
    <xf numFmtId="165" fontId="11" fillId="0" borderId="0" xfId="5" applyNumberFormat="1" applyFont="1" applyAlignment="1">
      <alignment horizontal="center" vertical="center"/>
    </xf>
    <xf numFmtId="1" fontId="11" fillId="0" borderId="0" xfId="5" applyNumberFormat="1" applyFont="1" applyAlignment="1">
      <alignment horizontal="center"/>
    </xf>
    <xf numFmtId="168" fontId="11" fillId="0" borderId="0" xfId="5" applyNumberFormat="1" applyFont="1" applyAlignment="1">
      <alignment horizontal="right"/>
    </xf>
    <xf numFmtId="1" fontId="2" fillId="0" borderId="0" xfId="5" applyNumberFormat="1" applyFont="1" applyAlignment="1">
      <alignment horizontal="center"/>
    </xf>
    <xf numFmtId="168" fontId="2" fillId="0" borderId="0" xfId="5" applyNumberFormat="1" applyFont="1" applyAlignment="1">
      <alignment horizontal="right"/>
    </xf>
    <xf numFmtId="1" fontId="2" fillId="0" borderId="10" xfId="5" applyNumberFormat="1" applyFont="1" applyBorder="1" applyAlignment="1">
      <alignment horizontal="center"/>
    </xf>
    <xf numFmtId="168" fontId="2" fillId="0" borderId="10" xfId="5" applyNumberFormat="1" applyFont="1" applyBorder="1" applyAlignment="1">
      <alignment horizontal="right"/>
    </xf>
    <xf numFmtId="0" fontId="2" fillId="0" borderId="0" xfId="5" applyFont="1" applyAlignment="1">
      <alignment horizontal="center"/>
    </xf>
    <xf numFmtId="1" fontId="11" fillId="0" borderId="14" xfId="5" applyNumberFormat="1" applyFont="1" applyBorder="1" applyAlignment="1">
      <alignment horizontal="center"/>
    </xf>
    <xf numFmtId="168" fontId="11" fillId="0" borderId="14" xfId="5" applyNumberFormat="1" applyFont="1" applyBorder="1" applyAlignment="1">
      <alignment horizontal="right"/>
    </xf>
    <xf numFmtId="168" fontId="2" fillId="0" borderId="0" xfId="5" applyNumberFormat="1" applyFont="1"/>
    <xf numFmtId="168" fontId="11" fillId="0" borderId="10" xfId="5" applyNumberFormat="1" applyFont="1" applyBorder="1"/>
    <xf numFmtId="168" fontId="2" fillId="0" borderId="10" xfId="5" applyNumberFormat="1" applyFont="1" applyBorder="1"/>
    <xf numFmtId="168" fontId="11" fillId="0" borderId="0" xfId="5" applyNumberFormat="1" applyFont="1"/>
    <xf numFmtId="0" fontId="12" fillId="0" borderId="0" xfId="5" applyFont="1" applyAlignment="1">
      <alignment horizontal="center" vertical="center" wrapText="1"/>
    </xf>
    <xf numFmtId="0" fontId="2" fillId="0" borderId="9" xfId="5" applyFont="1" applyBorder="1"/>
    <xf numFmtId="0" fontId="2" fillId="0" borderId="10" xfId="5" applyFont="1" applyBorder="1"/>
    <xf numFmtId="0" fontId="2" fillId="0" borderId="11" xfId="5" applyFont="1" applyBorder="1"/>
    <xf numFmtId="0" fontId="11" fillId="0" borderId="7" xfId="5" applyFont="1" applyBorder="1" applyAlignment="1">
      <alignment horizontal="center" vertical="center" wrapText="1"/>
    </xf>
    <xf numFmtId="0" fontId="11" fillId="0" borderId="0" xfId="5" applyFont="1" applyAlignment="1">
      <alignment horizontal="center" vertical="center" wrapText="1"/>
    </xf>
    <xf numFmtId="0" fontId="11" fillId="0" borderId="8" xfId="5" applyFont="1" applyBorder="1" applyAlignment="1">
      <alignment horizontal="center" vertical="center" wrapText="1"/>
    </xf>
    <xf numFmtId="0" fontId="2" fillId="9" borderId="0" xfId="5" applyFont="1" applyFill="1"/>
    <xf numFmtId="0" fontId="11" fillId="0" borderId="0" xfId="5" applyFont="1" applyAlignment="1">
      <alignment horizontal="center"/>
    </xf>
    <xf numFmtId="1" fontId="11" fillId="0" borderId="0" xfId="6" applyNumberFormat="1" applyFont="1" applyAlignment="1">
      <alignment horizontal="right"/>
    </xf>
    <xf numFmtId="169" fontId="11" fillId="0" borderId="0" xfId="7" applyNumberFormat="1" applyFont="1" applyAlignment="1">
      <alignment horizontal="right"/>
    </xf>
    <xf numFmtId="1" fontId="2" fillId="0" borderId="0" xfId="6" applyNumberFormat="1" applyFont="1" applyAlignment="1">
      <alignment horizontal="right"/>
    </xf>
    <xf numFmtId="169" fontId="2" fillId="0" borderId="0" xfId="7" applyNumberFormat="1" applyFont="1" applyAlignment="1">
      <alignment horizontal="right"/>
    </xf>
    <xf numFmtId="170" fontId="2" fillId="0" borderId="14" xfId="7" applyNumberFormat="1" applyFont="1" applyBorder="1" applyAlignment="1">
      <alignment horizontal="center"/>
    </xf>
    <xf numFmtId="169" fontId="2" fillId="0" borderId="14" xfId="7" applyNumberFormat="1" applyFont="1" applyBorder="1" applyAlignment="1">
      <alignment horizontal="right"/>
    </xf>
    <xf numFmtId="0" fontId="4" fillId="0" borderId="0" xfId="0" applyFont="1" applyAlignment="1">
      <alignment horizontal="center" vertical="center" wrapText="1"/>
    </xf>
  </cellXfs>
  <cellStyles count="8">
    <cellStyle name="Millares" xfId="1" builtinId="3"/>
    <cellStyle name="Millares 2 2" xfId="7" xr:uid="{38B7D804-C2F1-48D7-9D97-1427DE30B920}"/>
    <cellStyle name="Millares 3" xfId="6" xr:uid="{880F1612-7D01-4CDC-BF75-7BE8E5B9BDC9}"/>
    <cellStyle name="Moneda" xfId="4" builtinId="4"/>
    <cellStyle name="Normal" xfId="0" builtinId="0"/>
    <cellStyle name="Normal 2 2" xfId="5" xr:uid="{E787057D-6F87-4BA8-B915-1908DEDD9707}"/>
    <cellStyle name="Normal_Hoja1_1" xfId="3" xr:uid="{00000000-0005-0000-0000-000002000000}"/>
    <cellStyle name="Normal_Hoja2" xfId="2" xr:uid="{00000000-0005-0000-0000-000003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28D33256-547D-4306-A98A-82FD006B999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50800</xdr:colOff>
      <xdr:row>33</xdr:row>
      <xdr:rowOff>63500</xdr:rowOff>
    </xdr:from>
    <xdr:to>
      <xdr:col>8</xdr:col>
      <xdr:colOff>368300</xdr:colOff>
      <xdr:row>36</xdr:row>
      <xdr:rowOff>28304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771D9FF-9729-4935-AB7F-D73624B708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5480050"/>
          <a:ext cx="1079500" cy="4728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D373277A-7CF1-4B22-B65E-69B2F179CF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143631</xdr:colOff>
      <xdr:row>26</xdr:row>
      <xdr:rowOff>0</xdr:rowOff>
    </xdr:from>
    <xdr:to>
      <xdr:col>7</xdr:col>
      <xdr:colOff>421821</xdr:colOff>
      <xdr:row>28</xdr:row>
      <xdr:rowOff>140185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A4A5592-4FBE-41A4-85EA-CC1687BBBC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7131" y="4413250"/>
          <a:ext cx="1078290" cy="4703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nilo\Areas\CxPSalud\CARTERA\GESTORES%20DE%20CARTERA\NEYLA%20LIZETH%20OME\GESTION%20DE%20CARTERAS%202025\3.%20MACRO%20ABRIL%202025.xlsx" TargetMode="External"/><Relationship Id="rId1" Type="http://schemas.openxmlformats.org/officeDocument/2006/relationships/externalLinkPath" Target="file:///\\nilo\Areas\CxPSalud\CARTERA\GESTORES%20DE%20CARTERA\NEYLA%20LIZETH%20OME\GESTION%20DE%20CARTERAS%202025\3.%20MACRO%20ABRIL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ATOS BOXALUD"/>
      <sheetName val="FESTIVOS"/>
      <sheetName val="TD"/>
      <sheetName val="MACRO ABRIL"/>
      <sheetName val="CARPETAS"/>
      <sheetName val="ESTRUCTURA"/>
      <sheetName val="FOR-CSA-018"/>
      <sheetName val="CIRCULAR 030"/>
      <sheetName val="FOR-CSA-0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"/>
  <sheetViews>
    <sheetView workbookViewId="0">
      <selection activeCell="A2" sqref="A2:A8"/>
    </sheetView>
  </sheetViews>
  <sheetFormatPr baseColWidth="10" defaultColWidth="37.36328125" defaultRowHeight="14.5" x14ac:dyDescent="0.35"/>
  <cols>
    <col min="1" max="1" width="9.81640625" bestFit="1" customWidth="1"/>
    <col min="2" max="2" width="31.1796875" customWidth="1"/>
    <col min="3" max="3" width="20.81640625" customWidth="1"/>
    <col min="4" max="4" width="17.453125" bestFit="1" customWidth="1"/>
    <col min="5" max="5" width="18.453125" bestFit="1" customWidth="1"/>
    <col min="6" max="6" width="19.08984375" bestFit="1" customWidth="1"/>
    <col min="7" max="7" width="13.54296875" bestFit="1" customWidth="1"/>
  </cols>
  <sheetData>
    <row r="1" spans="1:7" x14ac:dyDescent="0.35">
      <c r="A1" t="s">
        <v>14</v>
      </c>
      <c r="B1" s="5" t="s">
        <v>15</v>
      </c>
      <c r="C1" s="5" t="s">
        <v>0</v>
      </c>
      <c r="D1" s="5" t="s">
        <v>1</v>
      </c>
      <c r="E1" s="5" t="s">
        <v>2</v>
      </c>
      <c r="F1" s="6" t="s">
        <v>3</v>
      </c>
      <c r="G1" s="6" t="s">
        <v>4</v>
      </c>
    </row>
    <row r="2" spans="1:7" ht="28.5" x14ac:dyDescent="0.35">
      <c r="A2">
        <v>801002325</v>
      </c>
      <c r="B2" s="1" t="s">
        <v>13</v>
      </c>
      <c r="C2" s="2" t="s">
        <v>5</v>
      </c>
      <c r="D2" s="1" t="s">
        <v>6</v>
      </c>
      <c r="E2" s="3">
        <v>39691</v>
      </c>
      <c r="F2" s="4">
        <v>53400</v>
      </c>
      <c r="G2" s="4">
        <v>53400</v>
      </c>
    </row>
    <row r="3" spans="1:7" ht="28.5" x14ac:dyDescent="0.35">
      <c r="A3">
        <v>801002325</v>
      </c>
      <c r="B3" s="1" t="s">
        <v>13</v>
      </c>
      <c r="C3" s="2" t="s">
        <v>5</v>
      </c>
      <c r="D3" s="1" t="s">
        <v>7</v>
      </c>
      <c r="E3" s="3">
        <v>41425</v>
      </c>
      <c r="F3" s="4">
        <v>176470</v>
      </c>
      <c r="G3" s="4">
        <v>176470</v>
      </c>
    </row>
    <row r="4" spans="1:7" ht="28.5" x14ac:dyDescent="0.35">
      <c r="A4">
        <v>801002325</v>
      </c>
      <c r="B4" s="1" t="s">
        <v>13</v>
      </c>
      <c r="C4" s="2" t="s">
        <v>5</v>
      </c>
      <c r="D4" s="1" t="s">
        <v>8</v>
      </c>
      <c r="E4" s="3">
        <v>42035</v>
      </c>
      <c r="F4" s="4">
        <v>97650</v>
      </c>
      <c r="G4" s="4">
        <v>97650</v>
      </c>
    </row>
    <row r="5" spans="1:7" ht="28.5" x14ac:dyDescent="0.35">
      <c r="A5">
        <v>801002325</v>
      </c>
      <c r="B5" s="1" t="s">
        <v>13</v>
      </c>
      <c r="C5" s="2" t="s">
        <v>5</v>
      </c>
      <c r="D5" s="1" t="s">
        <v>9</v>
      </c>
      <c r="E5" s="3">
        <v>42124</v>
      </c>
      <c r="F5" s="4">
        <v>44300</v>
      </c>
      <c r="G5" s="4">
        <v>44300</v>
      </c>
    </row>
    <row r="6" spans="1:7" ht="28.5" x14ac:dyDescent="0.35">
      <c r="A6">
        <v>801002325</v>
      </c>
      <c r="B6" s="1" t="s">
        <v>13</v>
      </c>
      <c r="C6" s="2" t="s">
        <v>5</v>
      </c>
      <c r="D6" s="1" t="s">
        <v>10</v>
      </c>
      <c r="E6" s="3">
        <v>42521</v>
      </c>
      <c r="F6" s="4">
        <v>57000</v>
      </c>
      <c r="G6" s="4">
        <v>57000</v>
      </c>
    </row>
    <row r="7" spans="1:7" ht="28.5" x14ac:dyDescent="0.35">
      <c r="A7">
        <v>801002325</v>
      </c>
      <c r="B7" s="1" t="s">
        <v>13</v>
      </c>
      <c r="C7" s="2" t="s">
        <v>5</v>
      </c>
      <c r="D7" s="1" t="s">
        <v>11</v>
      </c>
      <c r="E7" s="3">
        <v>44847</v>
      </c>
      <c r="F7" s="4">
        <v>154415</v>
      </c>
      <c r="G7" s="4">
        <v>154415</v>
      </c>
    </row>
    <row r="8" spans="1:7" ht="28.5" x14ac:dyDescent="0.35">
      <c r="A8">
        <v>801002325</v>
      </c>
      <c r="B8" s="1" t="s">
        <v>13</v>
      </c>
      <c r="C8" s="2" t="s">
        <v>5</v>
      </c>
      <c r="D8" s="1" t="s">
        <v>12</v>
      </c>
      <c r="E8" s="3">
        <v>45432</v>
      </c>
      <c r="F8" s="4">
        <v>552742</v>
      </c>
      <c r="G8" s="4">
        <v>552742</v>
      </c>
    </row>
    <row r="9" spans="1:7" x14ac:dyDescent="0.35">
      <c r="B9" s="7"/>
      <c r="C9" s="7"/>
      <c r="D9" s="7"/>
      <c r="E9" s="7"/>
      <c r="F9" s="8">
        <v>1135977</v>
      </c>
      <c r="G9" s="8">
        <v>1135977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C4E11-6921-44F4-8A06-B17960BC746C}">
  <dimension ref="A1:AN9"/>
  <sheetViews>
    <sheetView workbookViewId="0">
      <selection activeCell="A2" sqref="A2"/>
    </sheetView>
  </sheetViews>
  <sheetFormatPr baseColWidth="10" defaultRowHeight="14.5" x14ac:dyDescent="0.35"/>
  <cols>
    <col min="2" max="2" width="13.6328125" bestFit="1" customWidth="1"/>
    <col min="3" max="4" width="11.81640625" customWidth="1"/>
    <col min="10" max="10" width="15.6328125" customWidth="1"/>
    <col min="11" max="11" width="16.81640625" customWidth="1"/>
  </cols>
  <sheetData>
    <row r="1" spans="1:40" s="21" customFormat="1" ht="10" x14ac:dyDescent="0.2">
      <c r="A1" s="9">
        <v>45747</v>
      </c>
      <c r="B1" s="10"/>
      <c r="C1" s="10"/>
      <c r="D1" s="10"/>
      <c r="E1" s="10"/>
      <c r="F1" s="11"/>
      <c r="G1" s="11"/>
      <c r="H1" s="12">
        <f>+SUBTOTAL(9,H3:H212)</f>
        <v>1135977</v>
      </c>
      <c r="I1" s="12">
        <f>+SUBTOTAL(9,I3:I212)</f>
        <v>1135977</v>
      </c>
      <c r="J1" s="13">
        <f>I1-SUM(Z1:AH1)</f>
        <v>0</v>
      </c>
      <c r="K1" s="14"/>
      <c r="L1" s="12">
        <f>+SUBTOTAL(9,L3:L26697)</f>
        <v>0</v>
      </c>
      <c r="M1" s="15"/>
      <c r="N1" s="14"/>
      <c r="O1" s="16"/>
      <c r="P1" s="16"/>
      <c r="Q1" s="16"/>
      <c r="R1" s="16"/>
      <c r="S1" s="17">
        <f>+SUBTOTAL(9,S3:S26697)</f>
        <v>0</v>
      </c>
      <c r="T1" s="14"/>
      <c r="U1" s="18"/>
      <c r="V1" s="14"/>
      <c r="W1" s="14"/>
      <c r="X1" s="14"/>
      <c r="Y1" s="14"/>
      <c r="Z1" s="17">
        <f t="shared" ref="Z1:AI1" si="0">+SUBTOTAL(9,Z3:Z26697)</f>
        <v>0</v>
      </c>
      <c r="AA1" s="17">
        <f t="shared" si="0"/>
        <v>0</v>
      </c>
      <c r="AB1" s="17">
        <f t="shared" si="0"/>
        <v>1135977</v>
      </c>
      <c r="AC1" s="17">
        <f t="shared" si="0"/>
        <v>0</v>
      </c>
      <c r="AD1" s="17">
        <f t="shared" si="0"/>
        <v>0</v>
      </c>
      <c r="AE1" s="17">
        <f t="shared" si="0"/>
        <v>0</v>
      </c>
      <c r="AF1" s="17">
        <f t="shared" si="0"/>
        <v>0</v>
      </c>
      <c r="AG1" s="17">
        <f t="shared" si="0"/>
        <v>0</v>
      </c>
      <c r="AH1" s="17">
        <f t="shared" si="0"/>
        <v>0</v>
      </c>
      <c r="AI1" s="17">
        <f t="shared" si="0"/>
        <v>0</v>
      </c>
      <c r="AJ1" s="19"/>
      <c r="AK1" s="19"/>
      <c r="AL1" s="19"/>
      <c r="AM1" s="19"/>
      <c r="AN1" s="20"/>
    </row>
    <row r="2" spans="1:40" s="21" customFormat="1" ht="30" x14ac:dyDescent="0.2">
      <c r="A2" s="22" t="s">
        <v>16</v>
      </c>
      <c r="B2" s="22" t="s">
        <v>17</v>
      </c>
      <c r="C2" s="22" t="s">
        <v>18</v>
      </c>
      <c r="D2" s="22" t="s">
        <v>61</v>
      </c>
      <c r="E2" s="22" t="s">
        <v>19</v>
      </c>
      <c r="F2" s="23" t="s">
        <v>20</v>
      </c>
      <c r="G2" s="23" t="s">
        <v>21</v>
      </c>
      <c r="H2" s="24" t="s">
        <v>22</v>
      </c>
      <c r="I2" s="24" t="s">
        <v>23</v>
      </c>
      <c r="J2" s="25" t="s">
        <v>24</v>
      </c>
      <c r="K2" s="26" t="s">
        <v>25</v>
      </c>
      <c r="L2" s="27" t="s">
        <v>26</v>
      </c>
      <c r="M2" s="28" t="s">
        <v>27</v>
      </c>
      <c r="N2" s="29" t="s">
        <v>28</v>
      </c>
      <c r="O2" s="30" t="s">
        <v>29</v>
      </c>
      <c r="P2" s="30" t="s">
        <v>30</v>
      </c>
      <c r="Q2" s="30" t="s">
        <v>31</v>
      </c>
      <c r="R2" s="30" t="s">
        <v>32</v>
      </c>
      <c r="S2" s="31" t="s">
        <v>35</v>
      </c>
      <c r="T2" s="31" t="s">
        <v>36</v>
      </c>
      <c r="U2" s="31" t="s">
        <v>37</v>
      </c>
      <c r="V2" s="31" t="s">
        <v>38</v>
      </c>
      <c r="W2" s="31" t="s">
        <v>39</v>
      </c>
      <c r="X2" s="31" t="s">
        <v>40</v>
      </c>
      <c r="Y2" s="31" t="s">
        <v>41</v>
      </c>
      <c r="Z2" s="32" t="s">
        <v>42</v>
      </c>
      <c r="AA2" s="32" t="s">
        <v>43</v>
      </c>
      <c r="AB2" s="32" t="s">
        <v>44</v>
      </c>
      <c r="AC2" s="32" t="s">
        <v>34</v>
      </c>
      <c r="AD2" s="32" t="s">
        <v>45</v>
      </c>
      <c r="AE2" s="32" t="s">
        <v>33</v>
      </c>
      <c r="AF2" s="32" t="s">
        <v>46</v>
      </c>
      <c r="AG2" s="32" t="s">
        <v>47</v>
      </c>
      <c r="AH2" s="32" t="s">
        <v>48</v>
      </c>
      <c r="AI2" s="33" t="s">
        <v>101</v>
      </c>
      <c r="AJ2" s="33" t="s">
        <v>49</v>
      </c>
      <c r="AK2" s="33" t="s">
        <v>50</v>
      </c>
      <c r="AL2" s="33" t="s">
        <v>51</v>
      </c>
      <c r="AM2" s="33" t="s">
        <v>52</v>
      </c>
      <c r="AN2" s="33" t="s">
        <v>53</v>
      </c>
    </row>
    <row r="3" spans="1:40" s="21" customFormat="1" ht="10" x14ac:dyDescent="0.2">
      <c r="A3" s="34">
        <v>801002325</v>
      </c>
      <c r="B3" s="34" t="s">
        <v>13</v>
      </c>
      <c r="C3" s="34">
        <v>1173</v>
      </c>
      <c r="D3" s="34" t="s">
        <v>54</v>
      </c>
      <c r="E3" s="34" t="str">
        <f>_xlfn.CONCAT(A3,"_",C3)</f>
        <v>801002325_1173</v>
      </c>
      <c r="F3" s="35">
        <v>39691</v>
      </c>
      <c r="G3" s="35"/>
      <c r="H3" s="36">
        <v>53400</v>
      </c>
      <c r="I3" s="36">
        <v>53400</v>
      </c>
      <c r="J3" s="34" t="s">
        <v>62</v>
      </c>
      <c r="K3" s="34" t="s">
        <v>63</v>
      </c>
      <c r="L3" s="36">
        <v>0</v>
      </c>
      <c r="M3" s="34"/>
      <c r="N3" s="34"/>
      <c r="O3" s="35"/>
      <c r="P3" s="35"/>
      <c r="Q3" s="35"/>
      <c r="R3" s="35"/>
      <c r="S3" s="36">
        <v>0</v>
      </c>
      <c r="T3" s="36"/>
      <c r="U3" s="37"/>
      <c r="V3" s="36"/>
      <c r="W3" s="36"/>
      <c r="X3" s="36"/>
      <c r="Y3" s="36"/>
      <c r="Z3" s="34"/>
      <c r="AA3" s="34"/>
      <c r="AB3" s="36">
        <v>53400</v>
      </c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</row>
    <row r="4" spans="1:40" s="21" customFormat="1" ht="10" x14ac:dyDescent="0.2">
      <c r="A4" s="34">
        <v>801002325</v>
      </c>
      <c r="B4" s="34" t="s">
        <v>13</v>
      </c>
      <c r="C4" s="34">
        <v>2437</v>
      </c>
      <c r="D4" s="34" t="s">
        <v>55</v>
      </c>
      <c r="E4" s="34" t="str">
        <f>_xlfn.CONCAT(A4,"_",C4)</f>
        <v>801002325_2437</v>
      </c>
      <c r="F4" s="35">
        <v>41425</v>
      </c>
      <c r="G4" s="35"/>
      <c r="H4" s="36">
        <v>176470</v>
      </c>
      <c r="I4" s="36">
        <v>176470</v>
      </c>
      <c r="J4" s="34" t="s">
        <v>62</v>
      </c>
      <c r="K4" s="34" t="s">
        <v>63</v>
      </c>
      <c r="L4" s="36">
        <v>0</v>
      </c>
      <c r="M4" s="34"/>
      <c r="N4" s="34"/>
      <c r="O4" s="35"/>
      <c r="P4" s="35"/>
      <c r="Q4" s="35"/>
      <c r="R4" s="35"/>
      <c r="S4" s="36">
        <v>0</v>
      </c>
      <c r="T4" s="36"/>
      <c r="U4" s="37"/>
      <c r="V4" s="36"/>
      <c r="W4" s="36"/>
      <c r="X4" s="36"/>
      <c r="Y4" s="36"/>
      <c r="Z4" s="34"/>
      <c r="AA4" s="34"/>
      <c r="AB4" s="36">
        <v>176470</v>
      </c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</row>
    <row r="5" spans="1:40" s="21" customFormat="1" ht="10" x14ac:dyDescent="0.2">
      <c r="A5" s="34">
        <v>801002325</v>
      </c>
      <c r="B5" s="34" t="s">
        <v>13</v>
      </c>
      <c r="C5" s="34">
        <v>2898</v>
      </c>
      <c r="D5" s="34" t="s">
        <v>56</v>
      </c>
      <c r="E5" s="34" t="str">
        <f>_xlfn.CONCAT(A5,"_",C5)</f>
        <v>801002325_2898</v>
      </c>
      <c r="F5" s="35">
        <v>42035</v>
      </c>
      <c r="G5" s="35"/>
      <c r="H5" s="36">
        <v>97650</v>
      </c>
      <c r="I5" s="36">
        <v>97650</v>
      </c>
      <c r="J5" s="34" t="s">
        <v>62</v>
      </c>
      <c r="K5" s="34" t="s">
        <v>63</v>
      </c>
      <c r="L5" s="36">
        <v>0</v>
      </c>
      <c r="M5" s="34"/>
      <c r="N5" s="34"/>
      <c r="O5" s="35"/>
      <c r="P5" s="35"/>
      <c r="Q5" s="35"/>
      <c r="R5" s="35"/>
      <c r="S5" s="36">
        <v>0</v>
      </c>
      <c r="T5" s="36"/>
      <c r="U5" s="37"/>
      <c r="V5" s="36"/>
      <c r="W5" s="36"/>
      <c r="X5" s="36"/>
      <c r="Y5" s="36"/>
      <c r="Z5" s="34"/>
      <c r="AA5" s="34"/>
      <c r="AB5" s="36">
        <v>97650</v>
      </c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</row>
    <row r="6" spans="1:40" s="21" customFormat="1" ht="10" x14ac:dyDescent="0.2">
      <c r="A6" s="34">
        <v>801002325</v>
      </c>
      <c r="B6" s="34" t="s">
        <v>13</v>
      </c>
      <c r="C6" s="34">
        <v>2974</v>
      </c>
      <c r="D6" s="34" t="s">
        <v>57</v>
      </c>
      <c r="E6" s="34" t="str">
        <f>_xlfn.CONCAT(A6,"_",C6)</f>
        <v>801002325_2974</v>
      </c>
      <c r="F6" s="35">
        <v>42124</v>
      </c>
      <c r="G6" s="35"/>
      <c r="H6" s="36">
        <v>44300</v>
      </c>
      <c r="I6" s="36">
        <v>44300</v>
      </c>
      <c r="J6" s="34" t="s">
        <v>62</v>
      </c>
      <c r="K6" s="34" t="s">
        <v>63</v>
      </c>
      <c r="L6" s="36">
        <v>0</v>
      </c>
      <c r="M6" s="34"/>
      <c r="N6" s="34"/>
      <c r="O6" s="35"/>
      <c r="P6" s="35"/>
      <c r="Q6" s="35"/>
      <c r="R6" s="35"/>
      <c r="S6" s="36">
        <v>0</v>
      </c>
      <c r="T6" s="36"/>
      <c r="U6" s="37"/>
      <c r="V6" s="36"/>
      <c r="W6" s="36"/>
      <c r="X6" s="36"/>
      <c r="Y6" s="36"/>
      <c r="Z6" s="34"/>
      <c r="AA6" s="34"/>
      <c r="AB6" s="36">
        <v>44300</v>
      </c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</row>
    <row r="7" spans="1:40" s="21" customFormat="1" ht="10" x14ac:dyDescent="0.2">
      <c r="A7" s="34">
        <v>801002325</v>
      </c>
      <c r="B7" s="34" t="s">
        <v>13</v>
      </c>
      <c r="C7" s="34">
        <v>3268</v>
      </c>
      <c r="D7" s="34" t="s">
        <v>58</v>
      </c>
      <c r="E7" s="34" t="str">
        <f>_xlfn.CONCAT(A7,"_",C7)</f>
        <v>801002325_3268</v>
      </c>
      <c r="F7" s="35">
        <v>42521</v>
      </c>
      <c r="G7" s="35"/>
      <c r="H7" s="36">
        <v>57000</v>
      </c>
      <c r="I7" s="36">
        <v>57000</v>
      </c>
      <c r="J7" s="34" t="s">
        <v>62</v>
      </c>
      <c r="K7" s="34" t="s">
        <v>63</v>
      </c>
      <c r="L7" s="36">
        <v>0</v>
      </c>
      <c r="M7" s="34"/>
      <c r="N7" s="34"/>
      <c r="O7" s="35"/>
      <c r="P7" s="35"/>
      <c r="Q7" s="35"/>
      <c r="R7" s="35"/>
      <c r="S7" s="36">
        <v>0</v>
      </c>
      <c r="T7" s="36"/>
      <c r="U7" s="37"/>
      <c r="V7" s="36"/>
      <c r="W7" s="36"/>
      <c r="X7" s="36"/>
      <c r="Y7" s="36"/>
      <c r="Z7" s="34"/>
      <c r="AA7" s="34"/>
      <c r="AB7" s="36">
        <v>57000</v>
      </c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</row>
    <row r="8" spans="1:40" s="21" customFormat="1" ht="10" x14ac:dyDescent="0.2">
      <c r="A8" s="34">
        <v>801002325</v>
      </c>
      <c r="B8" s="34" t="s">
        <v>13</v>
      </c>
      <c r="C8" s="34" t="s">
        <v>11</v>
      </c>
      <c r="D8" s="34" t="s">
        <v>59</v>
      </c>
      <c r="E8" s="34" t="str">
        <f>_xlfn.CONCAT(A8,"_",C8)</f>
        <v>801002325_FEHB0000005814</v>
      </c>
      <c r="F8" s="35">
        <v>44847</v>
      </c>
      <c r="G8" s="35"/>
      <c r="H8" s="36">
        <v>154415</v>
      </c>
      <c r="I8" s="36">
        <v>154415</v>
      </c>
      <c r="J8" s="34" t="e">
        <v>#N/A</v>
      </c>
      <c r="K8" s="34" t="s">
        <v>63</v>
      </c>
      <c r="L8" s="36">
        <v>0</v>
      </c>
      <c r="M8" s="34"/>
      <c r="N8" s="34"/>
      <c r="O8" s="35"/>
      <c r="P8" s="35"/>
      <c r="Q8" s="35"/>
      <c r="R8" s="35"/>
      <c r="S8" s="36">
        <v>0</v>
      </c>
      <c r="T8" s="36"/>
      <c r="U8" s="37"/>
      <c r="V8" s="36"/>
      <c r="W8" s="36"/>
      <c r="X8" s="36"/>
      <c r="Y8" s="36"/>
      <c r="Z8" s="34"/>
      <c r="AA8" s="34"/>
      <c r="AB8" s="36">
        <v>154415</v>
      </c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</row>
    <row r="9" spans="1:40" s="21" customFormat="1" ht="10" x14ac:dyDescent="0.2">
      <c r="A9" s="34">
        <v>801002325</v>
      </c>
      <c r="B9" s="34" t="s">
        <v>13</v>
      </c>
      <c r="C9" s="34" t="s">
        <v>12</v>
      </c>
      <c r="D9" s="34" t="s">
        <v>60</v>
      </c>
      <c r="E9" s="34" t="str">
        <f>_xlfn.CONCAT(A9,"_",C9)</f>
        <v>801002325_FEHB0000008513</v>
      </c>
      <c r="F9" s="35">
        <v>45432</v>
      </c>
      <c r="G9" s="35"/>
      <c r="H9" s="36">
        <v>552742</v>
      </c>
      <c r="I9" s="36">
        <v>552742</v>
      </c>
      <c r="J9" s="34" t="e">
        <v>#N/A</v>
      </c>
      <c r="K9" s="34" t="s">
        <v>63</v>
      </c>
      <c r="L9" s="36">
        <v>0</v>
      </c>
      <c r="M9" s="34"/>
      <c r="N9" s="34"/>
      <c r="O9" s="35"/>
      <c r="P9" s="35"/>
      <c r="Q9" s="35"/>
      <c r="R9" s="35"/>
      <c r="S9" s="36">
        <v>0</v>
      </c>
      <c r="T9" s="36"/>
      <c r="U9" s="37"/>
      <c r="V9" s="36"/>
      <c r="W9" s="36"/>
      <c r="X9" s="36"/>
      <c r="Y9" s="36"/>
      <c r="Z9" s="34"/>
      <c r="AA9" s="34"/>
      <c r="AB9" s="36">
        <v>552742</v>
      </c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</row>
  </sheetData>
  <conditionalFormatting sqref="E3:E9">
    <cfRule type="duplicateValues" dxfId="1" priority="1"/>
  </conditionalFormatting>
  <conditionalFormatting sqref="C3:D9">
    <cfRule type="duplicateValues" dxfId="0" priority="3"/>
  </conditionalFormatting>
  <dataValidations count="1">
    <dataValidation type="whole" operator="greaterThan" allowBlank="1" showInputMessage="1" showErrorMessage="1" errorTitle="DATO ERRADO" error="El valor debe ser diferente de cero" sqref="H3:I9 AB3:AB9" xr:uid="{C5BB4F64-281E-42DD-AE88-D963D050C636}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56270-E280-4379-995B-403185483AD4}">
  <dimension ref="B1:J42"/>
  <sheetViews>
    <sheetView showGridLines="0" tabSelected="1" topLeftCell="A9" zoomScaleNormal="100" workbookViewId="0">
      <selection activeCell="C13" sqref="C13"/>
    </sheetView>
  </sheetViews>
  <sheetFormatPr baseColWidth="10" defaultColWidth="10.90625" defaultRowHeight="12.5" x14ac:dyDescent="0.25"/>
  <cols>
    <col min="1" max="1" width="1" style="38" customWidth="1"/>
    <col min="2" max="2" width="10.90625" style="38"/>
    <col min="3" max="3" width="17.54296875" style="38" customWidth="1"/>
    <col min="4" max="4" width="11.54296875" style="38" customWidth="1"/>
    <col min="5" max="8" width="10.90625" style="38"/>
    <col min="9" max="9" width="22.54296875" style="38" customWidth="1"/>
    <col min="10" max="10" width="14" style="38" customWidth="1"/>
    <col min="11" max="11" width="1.81640625" style="38" customWidth="1"/>
    <col min="12" max="16384" width="10.90625" style="38"/>
  </cols>
  <sheetData>
    <row r="1" spans="2:10" ht="6" customHeight="1" thickBot="1" x14ac:dyDescent="0.3"/>
    <row r="2" spans="2:10" ht="19.5" customHeight="1" x14ac:dyDescent="0.25">
      <c r="B2" s="39"/>
      <c r="C2" s="40"/>
      <c r="D2" s="41" t="s">
        <v>64</v>
      </c>
      <c r="E2" s="42"/>
      <c r="F2" s="42"/>
      <c r="G2" s="42"/>
      <c r="H2" s="42"/>
      <c r="I2" s="43"/>
      <c r="J2" s="44" t="s">
        <v>65</v>
      </c>
    </row>
    <row r="3" spans="2:10" ht="15.75" customHeight="1" thickBot="1" x14ac:dyDescent="0.3">
      <c r="B3" s="45"/>
      <c r="C3" s="46"/>
      <c r="D3" s="47"/>
      <c r="E3" s="48"/>
      <c r="F3" s="48"/>
      <c r="G3" s="48"/>
      <c r="H3" s="48"/>
      <c r="I3" s="49"/>
      <c r="J3" s="50"/>
    </row>
    <row r="4" spans="2:10" ht="13" x14ac:dyDescent="0.25">
      <c r="B4" s="45"/>
      <c r="C4" s="46"/>
      <c r="D4" s="51"/>
      <c r="E4" s="52"/>
      <c r="F4" s="52"/>
      <c r="G4" s="52"/>
      <c r="H4" s="52"/>
      <c r="I4" s="53"/>
      <c r="J4" s="54"/>
    </row>
    <row r="5" spans="2:10" ht="13" x14ac:dyDescent="0.25">
      <c r="B5" s="45"/>
      <c r="C5" s="46"/>
      <c r="D5" s="55" t="s">
        <v>66</v>
      </c>
      <c r="E5" s="56"/>
      <c r="F5" s="56"/>
      <c r="G5" s="56"/>
      <c r="H5" s="56"/>
      <c r="I5" s="57"/>
      <c r="J5" s="57" t="s">
        <v>67</v>
      </c>
    </row>
    <row r="6" spans="2:10" ht="13.5" thickBot="1" x14ac:dyDescent="0.3">
      <c r="B6" s="58"/>
      <c r="C6" s="59"/>
      <c r="D6" s="60"/>
      <c r="E6" s="61"/>
      <c r="F6" s="61"/>
      <c r="G6" s="61"/>
      <c r="H6" s="61"/>
      <c r="I6" s="62"/>
      <c r="J6" s="63"/>
    </row>
    <row r="7" spans="2:10" x14ac:dyDescent="0.25">
      <c r="B7" s="64"/>
      <c r="J7" s="65"/>
    </row>
    <row r="8" spans="2:10" x14ac:dyDescent="0.25">
      <c r="B8" s="64"/>
      <c r="J8" s="65"/>
    </row>
    <row r="9" spans="2:10" x14ac:dyDescent="0.25">
      <c r="B9" s="64"/>
      <c r="C9" s="38" t="str">
        <f ca="1">+CONCATENATE("Santiago de Cali, ",TEXT(TODAY(),"MMMM DD YYYY"))</f>
        <v>Santiago de Cali, abril 07 2025</v>
      </c>
      <c r="J9" s="65"/>
    </row>
    <row r="10" spans="2:10" ht="13" x14ac:dyDescent="0.3">
      <c r="B10" s="64"/>
      <c r="C10" s="66"/>
      <c r="E10" s="67"/>
      <c r="H10" s="68"/>
      <c r="J10" s="65"/>
    </row>
    <row r="11" spans="2:10" x14ac:dyDescent="0.25">
      <c r="B11" s="64"/>
      <c r="J11" s="65"/>
    </row>
    <row r="12" spans="2:10" ht="13" x14ac:dyDescent="0.3">
      <c r="B12" s="64"/>
      <c r="C12" s="66" t="s">
        <v>98</v>
      </c>
      <c r="J12" s="65"/>
    </row>
    <row r="13" spans="2:10" ht="13" x14ac:dyDescent="0.3">
      <c r="B13" s="64"/>
      <c r="C13" s="66" t="s">
        <v>99</v>
      </c>
      <c r="J13" s="65"/>
    </row>
    <row r="14" spans="2:10" x14ac:dyDescent="0.25">
      <c r="B14" s="64"/>
      <c r="J14" s="65"/>
    </row>
    <row r="15" spans="2:10" x14ac:dyDescent="0.25">
      <c r="B15" s="64"/>
      <c r="C15" s="38" t="s">
        <v>68</v>
      </c>
      <c r="J15" s="65"/>
    </row>
    <row r="16" spans="2:10" x14ac:dyDescent="0.25">
      <c r="B16" s="64"/>
      <c r="C16" s="69"/>
      <c r="J16" s="65"/>
    </row>
    <row r="17" spans="2:10" ht="13" x14ac:dyDescent="0.25">
      <c r="B17" s="64"/>
      <c r="C17" s="38" t="s">
        <v>100</v>
      </c>
      <c r="D17" s="67"/>
      <c r="H17" s="70" t="s">
        <v>69</v>
      </c>
      <c r="I17" s="71" t="s">
        <v>70</v>
      </c>
      <c r="J17" s="65"/>
    </row>
    <row r="18" spans="2:10" ht="13" x14ac:dyDescent="0.3">
      <c r="B18" s="64"/>
      <c r="C18" s="66" t="s">
        <v>71</v>
      </c>
      <c r="D18" s="66"/>
      <c r="E18" s="66"/>
      <c r="F18" s="66"/>
      <c r="H18" s="72">
        <v>7</v>
      </c>
      <c r="I18" s="73">
        <v>1135977</v>
      </c>
      <c r="J18" s="65"/>
    </row>
    <row r="19" spans="2:10" x14ac:dyDescent="0.25">
      <c r="B19" s="64"/>
      <c r="C19" s="38" t="s">
        <v>72</v>
      </c>
      <c r="H19" s="74">
        <v>0</v>
      </c>
      <c r="I19" s="75">
        <v>0</v>
      </c>
      <c r="J19" s="65"/>
    </row>
    <row r="20" spans="2:10" x14ac:dyDescent="0.25">
      <c r="B20" s="64"/>
      <c r="C20" s="38" t="s">
        <v>73</v>
      </c>
      <c r="H20" s="74">
        <v>0</v>
      </c>
      <c r="I20" s="75">
        <v>0</v>
      </c>
      <c r="J20" s="65"/>
    </row>
    <row r="21" spans="2:10" x14ac:dyDescent="0.25">
      <c r="B21" s="64"/>
      <c r="C21" s="38" t="s">
        <v>74</v>
      </c>
      <c r="H21" s="74">
        <v>7</v>
      </c>
      <c r="I21" s="75">
        <v>1135977</v>
      </c>
      <c r="J21" s="65"/>
    </row>
    <row r="22" spans="2:10" x14ac:dyDescent="0.25">
      <c r="B22" s="64"/>
      <c r="C22" s="38" t="s">
        <v>75</v>
      </c>
      <c r="H22" s="74">
        <v>0</v>
      </c>
      <c r="I22" s="75">
        <v>0</v>
      </c>
      <c r="J22" s="65"/>
    </row>
    <row r="23" spans="2:10" x14ac:dyDescent="0.25">
      <c r="B23" s="64"/>
      <c r="C23" s="38" t="s">
        <v>76</v>
      </c>
      <c r="H23" s="74">
        <v>0</v>
      </c>
      <c r="I23" s="75">
        <v>0</v>
      </c>
      <c r="J23" s="65"/>
    </row>
    <row r="24" spans="2:10" ht="13" thickBot="1" x14ac:dyDescent="0.3">
      <c r="B24" s="64"/>
      <c r="C24" s="38" t="s">
        <v>77</v>
      </c>
      <c r="H24" s="76">
        <v>0</v>
      </c>
      <c r="I24" s="77">
        <v>0</v>
      </c>
      <c r="J24" s="65"/>
    </row>
    <row r="25" spans="2:10" ht="13" x14ac:dyDescent="0.3">
      <c r="B25" s="64"/>
      <c r="C25" s="66" t="s">
        <v>78</v>
      </c>
      <c r="D25" s="66"/>
      <c r="E25" s="66"/>
      <c r="F25" s="66"/>
      <c r="H25" s="72">
        <f>H19+H20+H21+H22+H24+H23</f>
        <v>7</v>
      </c>
      <c r="I25" s="73">
        <f>I19+I20+I21+I22+I24+I23</f>
        <v>1135977</v>
      </c>
      <c r="J25" s="65"/>
    </row>
    <row r="26" spans="2:10" x14ac:dyDescent="0.25">
      <c r="B26" s="64"/>
      <c r="C26" s="38" t="s">
        <v>79</v>
      </c>
      <c r="H26" s="74">
        <v>0</v>
      </c>
      <c r="I26" s="75">
        <v>0</v>
      </c>
      <c r="J26" s="65"/>
    </row>
    <row r="27" spans="2:10" ht="13" thickBot="1" x14ac:dyDescent="0.3">
      <c r="B27" s="64"/>
      <c r="C27" s="38" t="s">
        <v>47</v>
      </c>
      <c r="H27" s="76">
        <v>0</v>
      </c>
      <c r="I27" s="77">
        <v>0</v>
      </c>
      <c r="J27" s="65"/>
    </row>
    <row r="28" spans="2:10" ht="13" x14ac:dyDescent="0.3">
      <c r="B28" s="64"/>
      <c r="C28" s="66" t="s">
        <v>80</v>
      </c>
      <c r="D28" s="66"/>
      <c r="E28" s="66"/>
      <c r="F28" s="66"/>
      <c r="H28" s="72">
        <f>H26+H27</f>
        <v>0</v>
      </c>
      <c r="I28" s="73">
        <f>I26+I27</f>
        <v>0</v>
      </c>
      <c r="J28" s="65"/>
    </row>
    <row r="29" spans="2:10" ht="13.5" thickBot="1" x14ac:dyDescent="0.35">
      <c r="B29" s="64"/>
      <c r="C29" s="38" t="s">
        <v>81</v>
      </c>
      <c r="D29" s="66"/>
      <c r="E29" s="66"/>
      <c r="F29" s="66"/>
      <c r="H29" s="76">
        <v>0</v>
      </c>
      <c r="I29" s="77">
        <v>0</v>
      </c>
      <c r="J29" s="65"/>
    </row>
    <row r="30" spans="2:10" ht="13" x14ac:dyDescent="0.3">
      <c r="B30" s="64"/>
      <c r="C30" s="66" t="s">
        <v>82</v>
      </c>
      <c r="D30" s="66"/>
      <c r="E30" s="66"/>
      <c r="F30" s="66"/>
      <c r="H30" s="74">
        <f>H29</f>
        <v>0</v>
      </c>
      <c r="I30" s="75">
        <f>I29</f>
        <v>0</v>
      </c>
      <c r="J30" s="65"/>
    </row>
    <row r="31" spans="2:10" ht="13" x14ac:dyDescent="0.3">
      <c r="B31" s="64"/>
      <c r="C31" s="66"/>
      <c r="D31" s="66"/>
      <c r="E31" s="66"/>
      <c r="F31" s="66"/>
      <c r="H31" s="78"/>
      <c r="I31" s="73"/>
      <c r="J31" s="65"/>
    </row>
    <row r="32" spans="2:10" ht="13.5" thickBot="1" x14ac:dyDescent="0.35">
      <c r="B32" s="64"/>
      <c r="C32" s="66" t="s">
        <v>83</v>
      </c>
      <c r="D32" s="66"/>
      <c r="H32" s="79">
        <f>H25+H28+H30</f>
        <v>7</v>
      </c>
      <c r="I32" s="80">
        <f>I25+I28+I30</f>
        <v>1135977</v>
      </c>
      <c r="J32" s="65"/>
    </row>
    <row r="33" spans="2:10" ht="13.5" thickTop="1" x14ac:dyDescent="0.3">
      <c r="B33" s="64"/>
      <c r="C33" s="66"/>
      <c r="D33" s="66"/>
      <c r="H33" s="81">
        <f>+H18-H32</f>
        <v>0</v>
      </c>
      <c r="I33" s="75">
        <f>+I18-I32</f>
        <v>0</v>
      </c>
      <c r="J33" s="65"/>
    </row>
    <row r="34" spans="2:10" x14ac:dyDescent="0.25">
      <c r="B34" s="64"/>
      <c r="G34" s="81"/>
      <c r="H34" s="81"/>
      <c r="I34" s="81"/>
      <c r="J34" s="65"/>
    </row>
    <row r="35" spans="2:10" ht="14.5" x14ac:dyDescent="0.35">
      <c r="B35" s="64"/>
      <c r="G35" s="81"/>
      <c r="H35"/>
      <c r="I35" s="81"/>
      <c r="J35" s="65"/>
    </row>
    <row r="36" spans="2:10" ht="13" x14ac:dyDescent="0.3">
      <c r="B36" s="64"/>
      <c r="C36" s="66"/>
      <c r="G36" s="81"/>
      <c r="H36" s="81"/>
      <c r="I36" s="81"/>
      <c r="J36" s="65"/>
    </row>
    <row r="37" spans="2:10" ht="13.5" thickBot="1" x14ac:dyDescent="0.35">
      <c r="B37" s="64"/>
      <c r="C37" s="82" t="s">
        <v>84</v>
      </c>
      <c r="D37" s="83"/>
      <c r="H37" s="82" t="s">
        <v>85</v>
      </c>
      <c r="I37" s="83"/>
      <c r="J37" s="65"/>
    </row>
    <row r="38" spans="2:10" ht="13" x14ac:dyDescent="0.3">
      <c r="B38" s="64"/>
      <c r="C38" s="66" t="s">
        <v>86</v>
      </c>
      <c r="D38" s="81"/>
      <c r="H38" s="84" t="s">
        <v>87</v>
      </c>
      <c r="I38" s="81"/>
      <c r="J38" s="65"/>
    </row>
    <row r="39" spans="2:10" ht="13" x14ac:dyDescent="0.3">
      <c r="B39" s="64"/>
      <c r="C39" s="66" t="s">
        <v>88</v>
      </c>
      <c r="H39" s="66" t="s">
        <v>89</v>
      </c>
      <c r="I39" s="81"/>
      <c r="J39" s="65"/>
    </row>
    <row r="40" spans="2:10" x14ac:dyDescent="0.25">
      <c r="B40" s="64"/>
      <c r="G40" s="81"/>
      <c r="H40" s="81"/>
      <c r="I40" s="81"/>
      <c r="J40" s="65"/>
    </row>
    <row r="41" spans="2:10" ht="12.75" customHeight="1" x14ac:dyDescent="0.25">
      <c r="B41" s="64"/>
      <c r="C41" s="85" t="s">
        <v>90</v>
      </c>
      <c r="D41" s="85"/>
      <c r="E41" s="85"/>
      <c r="F41" s="85"/>
      <c r="G41" s="85"/>
      <c r="H41" s="85"/>
      <c r="I41" s="85"/>
      <c r="J41" s="65"/>
    </row>
    <row r="42" spans="2:10" ht="18.75" customHeight="1" thickBot="1" x14ac:dyDescent="0.3">
      <c r="B42" s="86"/>
      <c r="C42" s="87"/>
      <c r="D42" s="87"/>
      <c r="E42" s="87"/>
      <c r="F42" s="87"/>
      <c r="G42" s="87"/>
      <c r="H42" s="87"/>
      <c r="I42" s="87"/>
      <c r="J42" s="88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50A0B-51D0-4BCB-9BAA-A9F4DC2917FC}">
  <dimension ref="B1:J43"/>
  <sheetViews>
    <sheetView showGridLines="0" zoomScale="84" zoomScaleNormal="84" zoomScaleSheetLayoutView="100" workbookViewId="0">
      <selection activeCell="I15" sqref="I15"/>
    </sheetView>
  </sheetViews>
  <sheetFormatPr baseColWidth="10" defaultColWidth="11.453125" defaultRowHeight="12.5" x14ac:dyDescent="0.25"/>
  <cols>
    <col min="1" max="1" width="4.453125" style="38" customWidth="1"/>
    <col min="2" max="2" width="11.453125" style="38"/>
    <col min="3" max="3" width="12.81640625" style="38" customWidth="1"/>
    <col min="4" max="4" width="22" style="38" customWidth="1"/>
    <col min="5" max="8" width="11.453125" style="38"/>
    <col min="9" max="9" width="24.81640625" style="38" customWidth="1"/>
    <col min="10" max="10" width="12.54296875" style="38" customWidth="1"/>
    <col min="11" max="11" width="1.81640625" style="38" customWidth="1"/>
    <col min="12" max="16384" width="11.453125" style="38"/>
  </cols>
  <sheetData>
    <row r="1" spans="2:10" ht="18" customHeight="1" thickBot="1" x14ac:dyDescent="0.3"/>
    <row r="2" spans="2:10" ht="19.5" customHeight="1" x14ac:dyDescent="0.25">
      <c r="B2" s="39"/>
      <c r="C2" s="40"/>
      <c r="D2" s="41" t="s">
        <v>91</v>
      </c>
      <c r="E2" s="42"/>
      <c r="F2" s="42"/>
      <c r="G2" s="42"/>
      <c r="H2" s="42"/>
      <c r="I2" s="43"/>
      <c r="J2" s="44" t="s">
        <v>65</v>
      </c>
    </row>
    <row r="3" spans="2:10" ht="15.75" customHeight="1" thickBot="1" x14ac:dyDescent="0.3">
      <c r="B3" s="45"/>
      <c r="C3" s="46"/>
      <c r="D3" s="47"/>
      <c r="E3" s="48"/>
      <c r="F3" s="48"/>
      <c r="G3" s="48"/>
      <c r="H3" s="48"/>
      <c r="I3" s="49"/>
      <c r="J3" s="50"/>
    </row>
    <row r="4" spans="2:10" ht="13" x14ac:dyDescent="0.25">
      <c r="B4" s="45"/>
      <c r="C4" s="46"/>
      <c r="E4" s="52"/>
      <c r="F4" s="52"/>
      <c r="G4" s="52"/>
      <c r="H4" s="52"/>
      <c r="I4" s="53"/>
      <c r="J4" s="54"/>
    </row>
    <row r="5" spans="2:10" ht="13" x14ac:dyDescent="0.25">
      <c r="B5" s="45"/>
      <c r="C5" s="46"/>
      <c r="D5" s="89" t="s">
        <v>92</v>
      </c>
      <c r="E5" s="90"/>
      <c r="F5" s="90"/>
      <c r="G5" s="90"/>
      <c r="H5" s="90"/>
      <c r="I5" s="91"/>
      <c r="J5" s="57" t="s">
        <v>93</v>
      </c>
    </row>
    <row r="6" spans="2:10" ht="13.5" thickBot="1" x14ac:dyDescent="0.3">
      <c r="B6" s="58"/>
      <c r="C6" s="59"/>
      <c r="D6" s="60"/>
      <c r="E6" s="61"/>
      <c r="F6" s="61"/>
      <c r="G6" s="61"/>
      <c r="H6" s="61"/>
      <c r="I6" s="62"/>
      <c r="J6" s="63"/>
    </row>
    <row r="7" spans="2:10" x14ac:dyDescent="0.25">
      <c r="B7" s="64"/>
      <c r="J7" s="65"/>
    </row>
    <row r="8" spans="2:10" x14ac:dyDescent="0.25">
      <c r="B8" s="64"/>
      <c r="J8" s="65"/>
    </row>
    <row r="9" spans="2:10" x14ac:dyDescent="0.25">
      <c r="B9" s="64"/>
      <c r="C9" s="38" t="str">
        <f ca="1">+CONCATENATE("Santiago de Cali, ",TEXT(TODAY(),"MMMM DD YYYY"))</f>
        <v>Santiago de Cali, abril 07 2025</v>
      </c>
      <c r="D9" s="68"/>
      <c r="E9" s="67"/>
      <c r="J9" s="65"/>
    </row>
    <row r="10" spans="2:10" ht="13" x14ac:dyDescent="0.3">
      <c r="B10" s="64"/>
      <c r="C10" s="66"/>
      <c r="J10" s="65"/>
    </row>
    <row r="11" spans="2:10" ht="13" x14ac:dyDescent="0.3">
      <c r="B11" s="64"/>
      <c r="C11" s="66" t="str">
        <f>+'FOR-CSA-018'!C12</f>
        <v>Señores : HOSP SAN CAMILO</v>
      </c>
      <c r="J11" s="65"/>
    </row>
    <row r="12" spans="2:10" ht="13" x14ac:dyDescent="0.3">
      <c r="B12" s="64"/>
      <c r="C12" s="66" t="str">
        <f>+'FOR-CSA-018'!C13</f>
        <v>NIT: 801002325</v>
      </c>
      <c r="J12" s="65"/>
    </row>
    <row r="13" spans="2:10" x14ac:dyDescent="0.25">
      <c r="B13" s="64"/>
      <c r="J13" s="65"/>
    </row>
    <row r="14" spans="2:10" x14ac:dyDescent="0.25">
      <c r="B14" s="64"/>
      <c r="C14" s="38" t="s">
        <v>94</v>
      </c>
      <c r="J14" s="65"/>
    </row>
    <row r="15" spans="2:10" x14ac:dyDescent="0.25">
      <c r="B15" s="64"/>
      <c r="C15" s="69"/>
      <c r="J15" s="65"/>
    </row>
    <row r="16" spans="2:10" ht="13" x14ac:dyDescent="0.3">
      <c r="B16" s="64"/>
      <c r="C16" s="92"/>
      <c r="D16" s="67"/>
      <c r="H16" s="93" t="s">
        <v>69</v>
      </c>
      <c r="I16" s="93" t="s">
        <v>70</v>
      </c>
      <c r="J16" s="65"/>
    </row>
    <row r="17" spans="2:10" ht="13" x14ac:dyDescent="0.3">
      <c r="B17" s="64"/>
      <c r="C17" s="66" t="s">
        <v>100</v>
      </c>
      <c r="D17" s="66"/>
      <c r="E17" s="66"/>
      <c r="F17" s="66"/>
      <c r="H17" s="94">
        <f>+SUM(H18:H23)</f>
        <v>7</v>
      </c>
      <c r="I17" s="95">
        <f>+SUM(I18:I23)</f>
        <v>1135977</v>
      </c>
      <c r="J17" s="65"/>
    </row>
    <row r="18" spans="2:10" x14ac:dyDescent="0.25">
      <c r="B18" s="64"/>
      <c r="C18" s="38" t="s">
        <v>72</v>
      </c>
      <c r="H18" s="96">
        <f>+'FOR-CSA-018'!H19</f>
        <v>0</v>
      </c>
      <c r="I18" s="97">
        <f>+'FOR-CSA-018'!I19</f>
        <v>0</v>
      </c>
      <c r="J18" s="65"/>
    </row>
    <row r="19" spans="2:10" x14ac:dyDescent="0.25">
      <c r="B19" s="64"/>
      <c r="C19" s="38" t="s">
        <v>73</v>
      </c>
      <c r="H19" s="96">
        <f>+'FOR-CSA-018'!H20</f>
        <v>0</v>
      </c>
      <c r="I19" s="97">
        <f>+'FOR-CSA-018'!I20</f>
        <v>0</v>
      </c>
      <c r="J19" s="65"/>
    </row>
    <row r="20" spans="2:10" x14ac:dyDescent="0.25">
      <c r="B20" s="64"/>
      <c r="C20" s="38" t="s">
        <v>74</v>
      </c>
      <c r="H20" s="96">
        <f>+'FOR-CSA-018'!H21</f>
        <v>7</v>
      </c>
      <c r="I20" s="97">
        <f>+'FOR-CSA-018'!I21</f>
        <v>1135977</v>
      </c>
      <c r="J20" s="65"/>
    </row>
    <row r="21" spans="2:10" x14ac:dyDescent="0.25">
      <c r="B21" s="64"/>
      <c r="C21" s="38" t="s">
        <v>75</v>
      </c>
      <c r="H21" s="96">
        <f>+'FOR-CSA-018'!H22</f>
        <v>0</v>
      </c>
      <c r="I21" s="97">
        <f>+'FOR-CSA-018'!I22</f>
        <v>0</v>
      </c>
      <c r="J21" s="65"/>
    </row>
    <row r="22" spans="2:10" x14ac:dyDescent="0.25">
      <c r="B22" s="64"/>
      <c r="C22" s="38" t="s">
        <v>76</v>
      </c>
      <c r="H22" s="96">
        <f>+'FOR-CSA-018'!H23</f>
        <v>0</v>
      </c>
      <c r="I22" s="97">
        <f>+'FOR-CSA-018'!I23</f>
        <v>0</v>
      </c>
      <c r="J22" s="65"/>
    </row>
    <row r="23" spans="2:10" x14ac:dyDescent="0.25">
      <c r="B23" s="64"/>
      <c r="C23" s="38" t="s">
        <v>95</v>
      </c>
      <c r="H23" s="96">
        <f>+'FOR-CSA-018'!H24</f>
        <v>0</v>
      </c>
      <c r="I23" s="97">
        <f>+'FOR-CSA-018'!I24</f>
        <v>0</v>
      </c>
      <c r="J23" s="65"/>
    </row>
    <row r="24" spans="2:10" ht="13" x14ac:dyDescent="0.3">
      <c r="B24" s="64"/>
      <c r="C24" s="66" t="s">
        <v>96</v>
      </c>
      <c r="D24" s="66"/>
      <c r="E24" s="66"/>
      <c r="F24" s="66"/>
      <c r="H24" s="94">
        <f>SUM(H18:H23)</f>
        <v>7</v>
      </c>
      <c r="I24" s="95">
        <f>+SUBTOTAL(9,I18:I23)</f>
        <v>1135977</v>
      </c>
      <c r="J24" s="65"/>
    </row>
    <row r="25" spans="2:10" ht="13.5" thickBot="1" x14ac:dyDescent="0.35">
      <c r="B25" s="64"/>
      <c r="C25" s="66"/>
      <c r="D25" s="66"/>
      <c r="H25" s="98"/>
      <c r="I25" s="99"/>
      <c r="J25" s="65"/>
    </row>
    <row r="26" spans="2:10" ht="13.5" thickTop="1" x14ac:dyDescent="0.3">
      <c r="B26" s="64"/>
      <c r="C26" s="66"/>
      <c r="D26" s="66"/>
      <c r="H26" s="81"/>
      <c r="I26" s="75"/>
      <c r="J26" s="65"/>
    </row>
    <row r="27" spans="2:10" ht="13" x14ac:dyDescent="0.3">
      <c r="B27" s="64"/>
      <c r="C27" s="66"/>
      <c r="D27" s="66"/>
      <c r="H27" s="81"/>
      <c r="I27" s="75"/>
      <c r="J27" s="65"/>
    </row>
    <row r="28" spans="2:10" ht="13" x14ac:dyDescent="0.3">
      <c r="B28" s="64"/>
      <c r="C28" s="66"/>
      <c r="D28" s="66"/>
      <c r="H28" s="81"/>
      <c r="I28" s="75"/>
      <c r="J28" s="65"/>
    </row>
    <row r="29" spans="2:10" x14ac:dyDescent="0.25">
      <c r="B29" s="64"/>
      <c r="G29" s="81"/>
      <c r="H29" s="81"/>
      <c r="I29" s="81"/>
      <c r="J29" s="65"/>
    </row>
    <row r="30" spans="2:10" ht="13.5" thickBot="1" x14ac:dyDescent="0.35">
      <c r="B30" s="64"/>
      <c r="C30" s="82" t="str">
        <f>+'FOR-CSA-018'!C37</f>
        <v>Nombre</v>
      </c>
      <c r="D30" s="82"/>
      <c r="G30" s="82" t="str">
        <f>+'FOR-CSA-018'!H37</f>
        <v xml:space="preserve">Lizeth Ome </v>
      </c>
      <c r="H30" s="83"/>
      <c r="I30" s="81"/>
      <c r="J30" s="65"/>
    </row>
    <row r="31" spans="2:10" ht="13" x14ac:dyDescent="0.3">
      <c r="B31" s="64"/>
      <c r="C31" s="84" t="str">
        <f>+'FOR-CSA-018'!C38</f>
        <v>Cargo</v>
      </c>
      <c r="D31" s="84"/>
      <c r="G31" s="84" t="str">
        <f>+'FOR-CSA-018'!H38</f>
        <v>Cartera - Cuentas Salud</v>
      </c>
      <c r="H31" s="81"/>
      <c r="I31" s="81"/>
      <c r="J31" s="65"/>
    </row>
    <row r="32" spans="2:10" ht="13" x14ac:dyDescent="0.3">
      <c r="B32" s="64"/>
      <c r="C32" s="84" t="str">
        <f>+'FOR-CSA-018'!C39</f>
        <v>Entidad</v>
      </c>
      <c r="D32" s="84"/>
      <c r="G32" s="84" t="str">
        <f>+'FOR-CSA-018'!H39</f>
        <v>EPS Comfenalco Valle.</v>
      </c>
      <c r="H32" s="81"/>
      <c r="I32" s="81"/>
      <c r="J32" s="65"/>
    </row>
    <row r="33" spans="2:10" ht="13" x14ac:dyDescent="0.3">
      <c r="B33" s="64"/>
      <c r="C33" s="84"/>
      <c r="D33" s="84"/>
      <c r="G33" s="84"/>
      <c r="H33" s="81"/>
      <c r="I33" s="81"/>
      <c r="J33" s="65"/>
    </row>
    <row r="34" spans="2:10" ht="13" x14ac:dyDescent="0.3">
      <c r="B34" s="64"/>
      <c r="C34" s="84"/>
      <c r="D34" s="84"/>
      <c r="G34" s="84"/>
      <c r="H34" s="81"/>
      <c r="I34" s="81"/>
      <c r="J34" s="65"/>
    </row>
    <row r="35" spans="2:10" ht="14" x14ac:dyDescent="0.25">
      <c r="B35" s="64"/>
      <c r="C35" s="100" t="s">
        <v>97</v>
      </c>
      <c r="D35" s="100"/>
      <c r="E35" s="100"/>
      <c r="F35" s="100"/>
      <c r="G35" s="100"/>
      <c r="H35" s="100"/>
      <c r="I35" s="100"/>
      <c r="J35" s="65"/>
    </row>
    <row r="36" spans="2:10" ht="13" x14ac:dyDescent="0.3">
      <c r="B36" s="64"/>
      <c r="C36" s="84"/>
      <c r="D36" s="84"/>
      <c r="G36" s="84"/>
      <c r="H36" s="81"/>
      <c r="I36" s="81"/>
      <c r="J36" s="65"/>
    </row>
    <row r="37" spans="2:10" ht="18.75" customHeight="1" thickBot="1" x14ac:dyDescent="0.3">
      <c r="B37" s="86"/>
      <c r="C37" s="87"/>
      <c r="D37" s="87"/>
      <c r="E37" s="87"/>
      <c r="F37" s="87"/>
      <c r="G37" s="83"/>
      <c r="H37" s="83"/>
      <c r="I37" s="83"/>
      <c r="J37" s="88"/>
    </row>
    <row r="43" spans="2:10" ht="14.5" x14ac:dyDescent="0.35">
      <c r="D43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CLAUDIAPC</dc:creator>
  <cp:lastModifiedBy>Neyla Lizeth Ome Guamanga</cp:lastModifiedBy>
  <dcterms:created xsi:type="dcterms:W3CDTF">2025-03-24T19:52:40Z</dcterms:created>
  <dcterms:modified xsi:type="dcterms:W3CDTF">2025-04-07T22:24:01Z</dcterms:modified>
</cp:coreProperties>
</file>