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00254132_MEDICADIZ\"/>
    </mc:Choice>
  </mc:AlternateContent>
  <xr:revisionPtr revIDLastSave="0" documentId="13_ncr:1_{41231798-993A-4C7C-8E2C-E546DB171CE0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FO IPS" sheetId="1" r:id="rId1"/>
    <sheet name="ESTADO DE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3" l="1"/>
  <c r="I25" i="3" s="1"/>
  <c r="C12" i="4"/>
  <c r="C11" i="4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I24" i="4" s="1"/>
  <c r="H19" i="4"/>
  <c r="H18" i="4"/>
  <c r="H17" i="4" s="1"/>
  <c r="I17" i="4"/>
  <c r="C9" i="4"/>
  <c r="I30" i="3"/>
  <c r="H30" i="3"/>
  <c r="I28" i="3"/>
  <c r="H28" i="3"/>
  <c r="H25" i="3"/>
  <c r="C9" i="3"/>
  <c r="N2" i="2"/>
  <c r="AL1" i="2"/>
  <c r="AK1" i="2"/>
  <c r="AJ1" i="2"/>
  <c r="AI1" i="2"/>
  <c r="AH1" i="2"/>
  <c r="AG1" i="2"/>
  <c r="AF1" i="2"/>
  <c r="AE1" i="2"/>
  <c r="AD1" i="2"/>
  <c r="AC1" i="2"/>
  <c r="V1" i="2"/>
  <c r="O1" i="2"/>
  <c r="J1" i="2"/>
  <c r="I1" i="2"/>
  <c r="H32" i="3" l="1"/>
  <c r="H33" i="3" s="1"/>
  <c r="I32" i="3"/>
  <c r="I33" i="3" s="1"/>
  <c r="H24" i="4"/>
  <c r="M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<sst xmlns="http://schemas.openxmlformats.org/spreadsheetml/2006/main" count="116" uniqueCount="94">
  <si>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</si>
  <si>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</si>
  <si>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</si>
  <si>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</si>
  <si>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</si>
  <si>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</si>
  <si>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</si>
  <si>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</si>
  <si>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</si>
  <si>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</si>
  <si>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</si>
  <si>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</si>
  <si>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</si>
  <si>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SIN CONTRATO</t>
  </si>
  <si>
    <t>MEDICADIZ SAS</t>
  </si>
  <si>
    <t>FEGM</t>
  </si>
  <si>
    <t>IBAGUE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</si>
  <si>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</si>
  <si>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</si>
  <si>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</si>
  <si>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</si>
  <si>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</si>
  <si>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</si>
  <si>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</si>
  <si>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</si>
  <si>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</si>
  <si>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</si>
  <si>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</si>
  <si>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</si>
  <si>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</si>
  <si>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</si>
  <si>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</si>
  <si>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</si>
  <si>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</si>
  <si>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</si>
  <si>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</si>
  <si>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</si>
  <si>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</si>
  <si>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</si>
  <si>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</si>
  <si>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</si>
  <si>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</si>
  <si>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</si>
  <si>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</si>
  <si>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</si>
  <si>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</si>
  <si>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</si>
  <si>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</si>
  <si>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</si>
  <si>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MEDICADIZ</t>
  </si>
  <si>
    <t>FEGM78809</t>
  </si>
  <si>
    <t>800254132_FEGM78809</t>
  </si>
  <si>
    <t>Factura Pendiente por Programacion de Pago</t>
  </si>
  <si>
    <t>Finalizada</t>
  </si>
  <si>
    <t>Servicios hospitalarios</t>
  </si>
  <si>
    <t>URG-2024-81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</si>
  <si>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</si>
  <si>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</si>
  <si>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</si>
  <si>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</si>
  <si>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07/03/2025</t>
  </si>
  <si>
    <t>Con Corte al dia: 28/02/2025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</si>
  <si>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</si>
  <si>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</si>
  <si>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</si>
  <si>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</si>
  <si>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</si>
  <si>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</si>
  <si>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</si>
  <si>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</si>
  <si>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</si>
  <si>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</si>
  <si>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</si>
  <si>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</si>
  <si>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</si>
  <si>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</si>
  <si>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</si>
  <si>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</si>
  <si>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 xml:space="preserve">Lizeth Ome 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</si>
  <si>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</si>
  <si>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</si>
  <si>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</si>
  <si>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</si>
  <si>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</si>
  <si>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</si>
  <si>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</si>
  <si>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</si>
  <si>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</si>
  <si>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</si>
  <si>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</si>
  <si>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</si>
  <si>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MEDICADIZ</t>
  </si>
  <si>
    <t>NIT: 800254132</t>
  </si>
  <si>
    <t>Factura Cancelada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</si>
</sst>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ahoma"/>
      <family val="2"/>
    </font>
    <font>
      <sz val="11"/>
      <name val="Calibri"/>
      <family val="2"/>
      <scheme val="minor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4" fontId="5" fillId="0" borderId="0" applyFont="0" applyFill="0" applyBorder="0" applyAlignment="0" applyProtection="0"/>
    <xf numFmtId="0" fontId="9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10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164" fontId="6" fillId="0" borderId="0" xfId="1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0" fontId="6" fillId="0" borderId="0" xfId="1" applyNumberFormat="1" applyFont="1" applyAlignment="1">
      <alignment vertical="center"/>
    </xf>
    <xf numFmtId="14" fontId="6" fillId="0" borderId="0" xfId="0" applyNumberFormat="1" applyFont="1" applyAlignment="1">
      <alignment vertical="center"/>
    </xf>
    <xf numFmtId="164" fontId="6" fillId="0" borderId="0" xfId="0" applyNumberFormat="1" applyFont="1"/>
    <xf numFmtId="164" fontId="6" fillId="0" borderId="0" xfId="1" applyNumberFormat="1" applyFont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8" fillId="4" borderId="1" xfId="1" applyNumberFormat="1" applyFont="1" applyFill="1" applyBorder="1" applyAlignment="1">
      <alignment horizontal="center" vertical="center" wrapText="1"/>
    </xf>
    <xf numFmtId="0" fontId="8" fillId="4" borderId="1" xfId="1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6" fontId="8" fillId="3" borderId="1" xfId="1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left" vertical="center"/>
    </xf>
    <xf numFmtId="14" fontId="6" fillId="0" borderId="1" xfId="0" applyNumberFormat="1" applyFont="1" applyBorder="1" applyAlignment="1">
      <alignment horizontal="center" vertical="center"/>
    </xf>
    <xf numFmtId="165" fontId="6" fillId="0" borderId="1" xfId="1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4" fontId="6" fillId="0" borderId="1" xfId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2" applyFont="1"/>
    <xf numFmtId="0" fontId="10" fillId="0" borderId="2" xfId="2" applyFont="1" applyBorder="1" applyAlignment="1">
      <alignment horizontal="centerContinuous"/>
    </xf>
    <xf numFmtId="0" fontId="10" fillId="0" borderId="3" xfId="2" applyFont="1" applyBorder="1" applyAlignment="1">
      <alignment horizontal="centerContinuous"/>
    </xf>
    <xf numFmtId="0" fontId="10" fillId="0" borderId="6" xfId="2" applyFont="1" applyBorder="1" applyAlignment="1">
      <alignment horizontal="centerContinuous"/>
    </xf>
    <xf numFmtId="0" fontId="10" fillId="0" borderId="7" xfId="2" applyFont="1" applyBorder="1" applyAlignment="1">
      <alignment horizontal="centerContinuous"/>
    </xf>
    <xf numFmtId="0" fontId="11" fillId="0" borderId="2" xfId="2" applyFont="1" applyBorder="1" applyAlignment="1">
      <alignment horizontal="centerContinuous" vertical="center"/>
    </xf>
    <xf numFmtId="0" fontId="11" fillId="0" borderId="4" xfId="2" applyFont="1" applyBorder="1" applyAlignment="1">
      <alignment horizontal="centerContinuous" vertical="center"/>
    </xf>
    <xf numFmtId="0" fontId="11" fillId="0" borderId="3" xfId="2" applyFont="1" applyBorder="1" applyAlignment="1">
      <alignment horizontal="centerContinuous" vertical="center"/>
    </xf>
    <xf numFmtId="0" fontId="11" fillId="0" borderId="5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0" fillId="0" borderId="8" xfId="2" applyFont="1" applyBorder="1" applyAlignment="1">
      <alignment horizontal="centerContinuous"/>
    </xf>
    <xf numFmtId="0" fontId="10" fillId="0" borderId="10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0" fillId="0" borderId="6" xfId="2" applyFont="1" applyBorder="1"/>
    <xf numFmtId="0" fontId="10" fillId="0" borderId="7" xfId="2" applyFont="1" applyBorder="1"/>
    <xf numFmtId="0" fontId="11" fillId="0" borderId="0" xfId="2" applyFont="1"/>
    <xf numFmtId="14" fontId="10" fillId="0" borderId="0" xfId="2" applyNumberFormat="1" applyFont="1"/>
    <xf numFmtId="167" fontId="10" fillId="0" borderId="0" xfId="2" applyNumberFormat="1" applyFont="1"/>
    <xf numFmtId="14" fontId="10" fillId="0" borderId="0" xfId="2" applyNumberFormat="1" applyFont="1" applyAlignment="1">
      <alignment horizontal="left"/>
    </xf>
    <xf numFmtId="1" fontId="11" fillId="0" borderId="0" xfId="3" applyNumberFormat="1" applyFont="1" applyAlignment="1">
      <alignment horizontal="center" vertical="center"/>
    </xf>
    <xf numFmtId="164" fontId="11" fillId="0" borderId="0" xfId="2" applyNumberFormat="1" applyFont="1" applyAlignment="1">
      <alignment horizontal="center" vertical="center"/>
    </xf>
    <xf numFmtId="1" fontId="11" fillId="0" borderId="0" xfId="2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0" fontId="10" fillId="0" borderId="0" xfId="2" applyFont="1" applyAlignment="1">
      <alignment horizontal="center"/>
    </xf>
    <xf numFmtId="1" fontId="11" fillId="0" borderId="13" xfId="2" applyNumberFormat="1" applyFont="1" applyBorder="1" applyAlignment="1">
      <alignment horizontal="center"/>
    </xf>
    <xf numFmtId="168" fontId="11" fillId="0" borderId="13" xfId="2" applyNumberFormat="1" applyFont="1" applyBorder="1" applyAlignment="1">
      <alignment horizontal="right"/>
    </xf>
    <xf numFmtId="168" fontId="10" fillId="0" borderId="0" xfId="2" applyNumberFormat="1" applyFont="1"/>
    <xf numFmtId="168" fontId="11" fillId="0" borderId="9" xfId="2" applyNumberFormat="1" applyFont="1" applyBorder="1"/>
    <xf numFmtId="168" fontId="10" fillId="0" borderId="9" xfId="2" applyNumberFormat="1" applyFont="1" applyBorder="1"/>
    <xf numFmtId="168" fontId="11" fillId="0" borderId="0" xfId="2" applyNumberFormat="1" applyFont="1"/>
    <xf numFmtId="0" fontId="10" fillId="0" borderId="8" xfId="2" applyFont="1" applyBorder="1"/>
    <xf numFmtId="0" fontId="10" fillId="0" borderId="9" xfId="2" applyFont="1" applyBorder="1"/>
    <xf numFmtId="0" fontId="10" fillId="0" borderId="10" xfId="2" applyFont="1" applyBorder="1"/>
    <xf numFmtId="0" fontId="10" fillId="2" borderId="0" xfId="2" applyFont="1" applyFill="1"/>
    <xf numFmtId="0" fontId="11" fillId="0" borderId="0" xfId="2" applyFont="1" applyAlignment="1">
      <alignment horizontal="center"/>
    </xf>
    <xf numFmtId="1" fontId="11" fillId="0" borderId="0" xfId="3" applyNumberFormat="1" applyFont="1" applyAlignment="1">
      <alignment horizontal="right"/>
    </xf>
    <xf numFmtId="169" fontId="11" fillId="0" borderId="0" xfId="4" applyNumberFormat="1" applyFont="1" applyAlignment="1">
      <alignment horizontal="right"/>
    </xf>
    <xf numFmtId="1" fontId="10" fillId="0" borderId="0" xfId="3" applyNumberFormat="1" applyFont="1" applyAlignment="1">
      <alignment horizontal="right"/>
    </xf>
    <xf numFmtId="169" fontId="10" fillId="0" borderId="0" xfId="4" applyNumberFormat="1" applyFont="1" applyAlignment="1">
      <alignment horizontal="right"/>
    </xf>
    <xf numFmtId="170" fontId="10" fillId="0" borderId="13" xfId="4" applyNumberFormat="1" applyFont="1" applyBorder="1" applyAlignment="1">
      <alignment horizontal="center"/>
    </xf>
    <xf numFmtId="169" fontId="10" fillId="0" borderId="13" xfId="4" applyNumberFormat="1" applyFont="1" applyBorder="1" applyAlignment="1">
      <alignment horizontal="right"/>
    </xf>
    <xf numFmtId="44" fontId="0" fillId="0" borderId="0" xfId="0" applyNumberFormat="1"/>
    <xf numFmtId="0" fontId="11" fillId="0" borderId="2" xfId="2" applyFont="1" applyBorder="1" applyAlignment="1">
      <alignment horizontal="center" vertical="center"/>
    </xf>
    <xf numFmtId="0" fontId="11" fillId="0" borderId="4" xfId="2" applyFont="1" applyBorder="1" applyAlignment="1">
      <alignment horizontal="center" vertical="center"/>
    </xf>
    <xf numFmtId="0" fontId="11" fillId="0" borderId="3" xfId="2" applyFont="1" applyBorder="1" applyAlignment="1">
      <alignment horizontal="center" vertical="center"/>
    </xf>
    <xf numFmtId="0" fontId="11" fillId="0" borderId="8" xfId="2" applyFont="1" applyBorder="1" applyAlignment="1">
      <alignment horizontal="center" vertical="center"/>
    </xf>
    <xf numFmtId="0" fontId="11" fillId="0" borderId="9" xfId="2" applyFont="1" applyBorder="1" applyAlignment="1">
      <alignment horizontal="center" vertical="center"/>
    </xf>
    <xf numFmtId="0" fontId="11" fillId="0" borderId="10" xfId="2" applyFont="1" applyBorder="1" applyAlignment="1">
      <alignment horizontal="center" vertical="center"/>
    </xf>
    <xf numFmtId="0" fontId="11" fillId="0" borderId="5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43" fontId="10" fillId="0" borderId="0" xfId="5" applyFont="1" applyAlignment="1">
      <alignment horizontal="center"/>
    </xf>
    <xf numFmtId="43" fontId="10" fillId="0" borderId="0" xfId="5" applyFont="1" applyAlignment="1">
      <alignment horizontal="right"/>
    </xf>
    <xf numFmtId="43" fontId="10" fillId="0" borderId="9" xfId="5" applyFont="1" applyBorder="1" applyAlignment="1">
      <alignment horizontal="center"/>
    </xf>
    <xf numFmtId="43" fontId="10" fillId="0" borderId="9" xfId="5" applyFont="1" applyBorder="1" applyAlignment="1">
      <alignment horizontal="right"/>
    </xf>
    <xf numFmtId="43" fontId="11" fillId="0" borderId="0" xfId="5" applyFont="1" applyAlignment="1">
      <alignment horizontal="center"/>
    </xf>
    <xf numFmtId="43" fontId="11" fillId="0" borderId="0" xfId="5" applyFont="1" applyAlignment="1">
      <alignment horizontal="right"/>
    </xf>
    <xf numFmtId="43" fontId="10" fillId="0" borderId="0" xfId="5" applyFont="1"/>
  </cellXfs>
  <cellStyles count="6">
    <cellStyle name="Millares" xfId="5" builtinId="3"/>
    <cellStyle name="Millares 2 2" xfId="4" xr:uid="{A932BB41-5C72-4B2A-BDC8-3100BB7F3A01}"/>
    <cellStyle name="Millares 3" xfId="3" xr:uid="{9CEB9FEB-8E98-47A5-8EE8-3203305261D6}"/>
    <cellStyle name="Moneda" xfId="1" builtinId="4"/>
    <cellStyle name="Normal" xfId="0" builtinId="0"/>
    <cellStyle name="Normal 2 2" xfId="2" xr:uid="{88F1C796-2974-4303-9FBF-5B7C48A82368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ABD13544-6ACF-40C5-8E5B-AC0C4A7F7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1C9CE93-D203-47A0-9EAC-2D32CD6683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217505DF-865A-4003-A0CC-7CC6AFB653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0F9D07B-476B-420E-92FC-F18D467CF3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"/>
  <sheetViews>
    <sheetView showGridLines="0" topLeftCell="E1" zoomScale="120" zoomScaleNormal="120" workbookViewId="0">
      <selection activeCell="G12" sqref="G12"/>
    </sheetView>
  </sheetViews>
  <sheetFormatPr baseColWidth="10" defaultRowHeight="14.5" x14ac:dyDescent="0.35"/>
  <cols>
    <col min="1" max="1" width="9.81640625" bestFit="1" customWidth="1"/>
    <col min="2" max="2" width="9.54296875" customWidth="1"/>
    <col min="3" max="3" width="9" customWidth="1"/>
    <col min="4" max="5" width="8.81640625" customWidth="1"/>
    <col min="6" max="7" width="10.1796875" customWidth="1"/>
    <col min="8" max="8" width="9.26953125" customWidth="1"/>
    <col min="9" max="9" width="9.81640625" customWidth="1"/>
    <col min="10" max="10" width="15.7265625" bestFit="1" customWidth="1"/>
    <col min="11" max="11" width="11.453125" customWidth="1"/>
    <col min="12" max="12" width="15.1796875" customWidth="1"/>
  </cols>
  <sheetData>
    <row r="1" spans="1:13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12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7</v>
      </c>
      <c r="K1" s="2" t="s">
        <v>9</v>
      </c>
      <c r="L1" s="2" t="s">
        <v>10</v>
      </c>
      <c r="M1" s="2" t="s">
        <v>11</v>
      </c>
    </row>
    <row r="2" spans="1:13" x14ac:dyDescent="0.35">
      <c r="A2" s="1">
        <v>800254132</v>
      </c>
      <c r="B2" s="1" t="s">
        <v>14</v>
      </c>
      <c r="C2" s="1" t="s">
        <v>15</v>
      </c>
      <c r="D2" s="1">
        <v>78809</v>
      </c>
      <c r="E2" s="1"/>
      <c r="F2" s="6">
        <v>45437</v>
      </c>
      <c r="G2" s="6">
        <v>45497</v>
      </c>
      <c r="H2" s="1">
        <v>34086255</v>
      </c>
      <c r="I2" s="1">
        <v>1118043</v>
      </c>
      <c r="J2" s="5"/>
      <c r="K2" s="4" t="s">
        <v>16</v>
      </c>
      <c r="L2" s="5"/>
      <c r="M2" s="4" t="s">
        <v>13</v>
      </c>
    </row>
    <row r="3" spans="1:13" x14ac:dyDescent="0.35">
      <c r="A3" s="1"/>
      <c r="B3" s="1"/>
      <c r="C3" s="1"/>
      <c r="D3" s="1"/>
      <c r="E3" s="1"/>
      <c r="F3" s="1"/>
      <c r="G3" s="1"/>
      <c r="H3" s="1"/>
      <c r="I3" s="1"/>
      <c r="J3" s="5"/>
      <c r="K3" s="4"/>
      <c r="L3" s="5"/>
      <c r="M3" s="4"/>
    </row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D64ED-092A-43F4-B56F-ADA323200428}">
  <dimension ref="A1:AQ5"/>
  <sheetViews>
    <sheetView workbookViewId="0">
      <selection activeCell="N4" sqref="N4"/>
    </sheetView>
  </sheetViews>
  <sheetFormatPr baseColWidth="10" defaultRowHeight="14.5" x14ac:dyDescent="0.35"/>
  <cols>
    <col min="10" max="10" width="11.54296875" bestFit="1" customWidth="1"/>
    <col min="15" max="15" width="11.90625" bestFit="1" customWidth="1"/>
    <col min="23" max="23" width="12.7265625" customWidth="1"/>
    <col min="25" max="25" width="13" customWidth="1"/>
    <col min="33" max="33" width="13.36328125" customWidth="1"/>
    <col min="35" max="35" width="13.90625" customWidth="1"/>
    <col min="43" max="43" width="12.6328125" customWidth="1"/>
  </cols>
  <sheetData>
    <row r="1" spans="1:43" s="17" customFormat="1" x14ac:dyDescent="0.35">
      <c r="A1" s="7"/>
      <c r="B1" s="8"/>
      <c r="C1" s="8"/>
      <c r="D1" s="8"/>
      <c r="E1" s="9"/>
      <c r="F1" s="8"/>
      <c r="G1" s="10"/>
      <c r="H1" s="10"/>
      <c r="I1" s="11">
        <f>+SUBTOTAL(9,I3:I26749)</f>
        <v>34086255</v>
      </c>
      <c r="J1" s="11">
        <f>+SUBTOTAL(9,J3:J26749)</f>
        <v>1118043</v>
      </c>
      <c r="K1" s="8"/>
      <c r="L1" s="8"/>
      <c r="M1" s="12">
        <f>+J1-SUM(AC1:AK1)</f>
        <v>0</v>
      </c>
      <c r="N1" s="12"/>
      <c r="O1" s="11">
        <f>+SUBTOTAL(9,O3:O26749)</f>
        <v>1095682</v>
      </c>
      <c r="P1" s="13"/>
      <c r="Q1" s="12"/>
      <c r="R1" s="14"/>
      <c r="S1" s="14"/>
      <c r="T1" s="14"/>
      <c r="U1" s="14"/>
      <c r="V1" s="11">
        <f>+SUBTOTAL(9,V3:V26749)</f>
        <v>0</v>
      </c>
      <c r="W1" s="12"/>
      <c r="X1" s="12"/>
      <c r="Y1" s="12"/>
      <c r="Z1" s="12"/>
      <c r="AA1" s="12"/>
      <c r="AB1" s="12"/>
      <c r="AC1" s="11">
        <f t="shared" ref="AC1:AK1" si="0">+SUBTOTAL(9,AC3:AC26749)</f>
        <v>0</v>
      </c>
      <c r="AD1" s="11">
        <f t="shared" si="0"/>
        <v>0</v>
      </c>
      <c r="AE1" s="11">
        <f t="shared" si="0"/>
        <v>0</v>
      </c>
      <c r="AF1" s="11">
        <f t="shared" si="0"/>
        <v>0</v>
      </c>
      <c r="AG1" s="11">
        <f t="shared" si="0"/>
        <v>0</v>
      </c>
      <c r="AH1" s="11">
        <f t="shared" si="0"/>
        <v>0</v>
      </c>
      <c r="AI1" s="11">
        <f t="shared" si="0"/>
        <v>1118043</v>
      </c>
      <c r="AJ1" s="11">
        <f t="shared" si="0"/>
        <v>0</v>
      </c>
      <c r="AK1" s="11">
        <f t="shared" si="0"/>
        <v>0</v>
      </c>
      <c r="AL1" s="11">
        <f>+SUBTOTAL(9,AL3:AL26749)</f>
        <v>0</v>
      </c>
      <c r="AM1" s="15"/>
      <c r="AN1" s="15"/>
      <c r="AO1" s="15"/>
      <c r="AP1" s="15"/>
      <c r="AQ1" s="16"/>
    </row>
    <row r="2" spans="1:43" s="17" customFormat="1" ht="30" x14ac:dyDescent="0.35">
      <c r="A2" s="18" t="s">
        <v>6</v>
      </c>
      <c r="B2" s="18" t="s">
        <v>8</v>
      </c>
      <c r="C2" s="18" t="s">
        <v>0</v>
      </c>
      <c r="D2" s="18" t="s">
        <v>1</v>
      </c>
      <c r="E2" s="19" t="s">
        <v>17</v>
      </c>
      <c r="F2" s="18" t="s">
        <v>18</v>
      </c>
      <c r="G2" s="20" t="s">
        <v>2</v>
      </c>
      <c r="H2" s="20" t="s">
        <v>3</v>
      </c>
      <c r="I2" s="21" t="s">
        <v>4</v>
      </c>
      <c r="J2" s="21" t="s">
        <v>5</v>
      </c>
      <c r="K2" s="18" t="s">
        <v>9</v>
      </c>
      <c r="L2" s="18" t="s">
        <v>11</v>
      </c>
      <c r="M2" s="22" t="s">
        <v>19</v>
      </c>
      <c r="N2" s="23" t="str">
        <f ca="1">+CONCATENATE("ESTADO EPS ",TEXT(TODAY(),"DD-MM-YYYY"))</f>
        <v>ESTADO EPS 12-04-2025</v>
      </c>
      <c r="O2" s="24" t="s">
        <v>20</v>
      </c>
      <c r="P2" s="25" t="s">
        <v>21</v>
      </c>
      <c r="Q2" s="26" t="s">
        <v>22</v>
      </c>
      <c r="R2" s="27" t="s">
        <v>23</v>
      </c>
      <c r="S2" s="27" t="s">
        <v>24</v>
      </c>
      <c r="T2" s="27" t="s">
        <v>25</v>
      </c>
      <c r="U2" s="27" t="s">
        <v>26</v>
      </c>
      <c r="V2" s="28" t="s">
        <v>29</v>
      </c>
      <c r="W2" s="28" t="s">
        <v>30</v>
      </c>
      <c r="X2" s="28" t="s">
        <v>31</v>
      </c>
      <c r="Y2" s="28" t="s">
        <v>32</v>
      </c>
      <c r="Z2" s="28" t="s">
        <v>33</v>
      </c>
      <c r="AA2" s="28" t="s">
        <v>34</v>
      </c>
      <c r="AB2" s="28" t="s">
        <v>35</v>
      </c>
      <c r="AC2" s="29" t="s">
        <v>36</v>
      </c>
      <c r="AD2" s="29" t="s">
        <v>37</v>
      </c>
      <c r="AE2" s="29" t="s">
        <v>38</v>
      </c>
      <c r="AF2" s="29" t="s">
        <v>28</v>
      </c>
      <c r="AG2" s="29" t="s">
        <v>39</v>
      </c>
      <c r="AH2" s="29" t="s">
        <v>27</v>
      </c>
      <c r="AI2" s="29" t="s">
        <v>40</v>
      </c>
      <c r="AJ2" s="29" t="s">
        <v>41</v>
      </c>
      <c r="AK2" s="29" t="s">
        <v>42</v>
      </c>
      <c r="AL2" s="30" t="s">
        <v>43</v>
      </c>
      <c r="AM2" s="30" t="s">
        <v>44</v>
      </c>
      <c r="AN2" s="30" t="s">
        <v>45</v>
      </c>
      <c r="AO2" s="30" t="s">
        <v>46</v>
      </c>
      <c r="AP2" s="30" t="s">
        <v>47</v>
      </c>
      <c r="AQ2" s="30" t="s">
        <v>48</v>
      </c>
    </row>
    <row r="3" spans="1:43" s="38" customFormat="1" x14ac:dyDescent="0.35">
      <c r="A3" s="31">
        <v>800254132</v>
      </c>
      <c r="B3" s="32" t="s">
        <v>49</v>
      </c>
      <c r="C3" s="31" t="s">
        <v>15</v>
      </c>
      <c r="D3" s="31">
        <v>78809</v>
      </c>
      <c r="E3" s="33" t="s">
        <v>50</v>
      </c>
      <c r="F3" s="31" t="s">
        <v>51</v>
      </c>
      <c r="G3" s="34">
        <v>45437</v>
      </c>
      <c r="H3" s="34">
        <v>45497</v>
      </c>
      <c r="I3" s="35">
        <v>34086255</v>
      </c>
      <c r="J3" s="35">
        <v>1118043</v>
      </c>
      <c r="K3" s="36" t="s">
        <v>16</v>
      </c>
      <c r="L3" s="31"/>
      <c r="M3" s="31" t="s">
        <v>52</v>
      </c>
      <c r="N3" s="31" t="s">
        <v>93</v>
      </c>
      <c r="O3" s="37">
        <v>1095682</v>
      </c>
      <c r="P3" s="31">
        <v>1222562563</v>
      </c>
      <c r="Q3" s="31" t="s">
        <v>53</v>
      </c>
      <c r="R3" s="34">
        <v>45437</v>
      </c>
      <c r="S3" s="34">
        <v>45566</v>
      </c>
      <c r="T3" s="34">
        <v>45705</v>
      </c>
      <c r="U3" s="34"/>
      <c r="V3" s="31">
        <v>0</v>
      </c>
      <c r="W3" s="31"/>
      <c r="X3" s="31"/>
      <c r="Y3" s="31"/>
      <c r="Z3" s="31" t="s">
        <v>54</v>
      </c>
      <c r="AA3" s="31"/>
      <c r="AB3" s="31" t="s">
        <v>55</v>
      </c>
      <c r="AC3" s="31">
        <v>0</v>
      </c>
      <c r="AD3" s="31">
        <v>0</v>
      </c>
      <c r="AE3" s="31">
        <v>0</v>
      </c>
      <c r="AF3" s="31">
        <v>0</v>
      </c>
      <c r="AG3" s="31">
        <v>0</v>
      </c>
      <c r="AH3" s="31">
        <v>0</v>
      </c>
      <c r="AI3" s="35">
        <v>1118043</v>
      </c>
      <c r="AJ3" s="31">
        <v>0</v>
      </c>
      <c r="AK3" s="31">
        <v>0</v>
      </c>
      <c r="AL3" s="31">
        <v>0</v>
      </c>
      <c r="AM3" s="31"/>
      <c r="AN3" s="31"/>
      <c r="AO3" s="31"/>
      <c r="AP3" s="31"/>
      <c r="AQ3" s="31">
        <v>0</v>
      </c>
    </row>
    <row r="5" spans="1:43" x14ac:dyDescent="0.35">
      <c r="J5" s="87"/>
    </row>
  </sheetData>
  <protectedRanges>
    <protectedRange algorithmName="SHA-512" hashValue="9+ah9tJAD1d4FIK7boMSAp9ZhkqWOsKcliwsS35JSOsk0Aea+c/2yFVjBeVDsv7trYxT+iUP9dPVCIbjcjaMoQ==" saltValue="Z7GArlXd1BdcXotzmJqK/w==" spinCount="100000" sqref="A3:B3" name="Rango1_4_10"/>
  </protectedRanges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J3" xr:uid="{AED49D1F-040C-4C30-8B2D-0FEDDA8CCC9C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FE698-F0CE-4848-808B-CB1D6ABE7E54}">
  <dimension ref="B1:J42"/>
  <sheetViews>
    <sheetView showGridLines="0" tabSelected="1" zoomScaleNormal="100" workbookViewId="0">
      <selection activeCell="L19" sqref="L19"/>
    </sheetView>
  </sheetViews>
  <sheetFormatPr baseColWidth="10" defaultColWidth="10.90625" defaultRowHeight="12.5" x14ac:dyDescent="0.25"/>
  <cols>
    <col min="1" max="1" width="1" style="39" customWidth="1"/>
    <col min="2" max="2" width="10.90625" style="39"/>
    <col min="3" max="3" width="17.54296875" style="39" customWidth="1"/>
    <col min="4" max="4" width="11.54296875" style="39" customWidth="1"/>
    <col min="5" max="8" width="10.90625" style="39"/>
    <col min="9" max="9" width="22.54296875" style="39" customWidth="1"/>
    <col min="10" max="10" width="14" style="39" customWidth="1"/>
    <col min="11" max="11" width="1.81640625" style="39" customWidth="1"/>
    <col min="12" max="16384" width="10.90625" style="39"/>
  </cols>
  <sheetData>
    <row r="1" spans="2:10" ht="6" customHeight="1" thickBot="1" x14ac:dyDescent="0.3"/>
    <row r="2" spans="2:10" ht="19.5" customHeight="1" x14ac:dyDescent="0.25">
      <c r="B2" s="40"/>
      <c r="C2" s="41"/>
      <c r="D2" s="88" t="s">
        <v>56</v>
      </c>
      <c r="E2" s="89"/>
      <c r="F2" s="89"/>
      <c r="G2" s="89"/>
      <c r="H2" s="89"/>
      <c r="I2" s="90"/>
      <c r="J2" s="94" t="s">
        <v>57</v>
      </c>
    </row>
    <row r="3" spans="2:10" ht="15.75" customHeight="1" thickBot="1" x14ac:dyDescent="0.3">
      <c r="B3" s="42"/>
      <c r="C3" s="43"/>
      <c r="D3" s="91"/>
      <c r="E3" s="92"/>
      <c r="F3" s="92"/>
      <c r="G3" s="92"/>
      <c r="H3" s="92"/>
      <c r="I3" s="93"/>
      <c r="J3" s="95"/>
    </row>
    <row r="4" spans="2:10" ht="13" x14ac:dyDescent="0.25">
      <c r="B4" s="42"/>
      <c r="C4" s="43"/>
      <c r="D4" s="44"/>
      <c r="E4" s="45"/>
      <c r="F4" s="45"/>
      <c r="G4" s="45"/>
      <c r="H4" s="45"/>
      <c r="I4" s="46"/>
      <c r="J4" s="47"/>
    </row>
    <row r="5" spans="2:10" ht="13" x14ac:dyDescent="0.25">
      <c r="B5" s="42"/>
      <c r="C5" s="43"/>
      <c r="D5" s="48" t="s">
        <v>58</v>
      </c>
      <c r="E5" s="49"/>
      <c r="F5" s="49"/>
      <c r="G5" s="49"/>
      <c r="H5" s="49"/>
      <c r="I5" s="50"/>
      <c r="J5" s="50" t="s">
        <v>59</v>
      </c>
    </row>
    <row r="6" spans="2:10" ht="13.5" thickBot="1" x14ac:dyDescent="0.3">
      <c r="B6" s="51"/>
      <c r="C6" s="52"/>
      <c r="D6" s="53"/>
      <c r="E6" s="54"/>
      <c r="F6" s="54"/>
      <c r="G6" s="54"/>
      <c r="H6" s="54"/>
      <c r="I6" s="55"/>
      <c r="J6" s="56"/>
    </row>
    <row r="7" spans="2:10" x14ac:dyDescent="0.25">
      <c r="B7" s="57"/>
      <c r="J7" s="58"/>
    </row>
    <row r="8" spans="2:10" x14ac:dyDescent="0.25">
      <c r="B8" s="57"/>
      <c r="J8" s="58"/>
    </row>
    <row r="9" spans="2:10" x14ac:dyDescent="0.25">
      <c r="B9" s="57"/>
      <c r="C9" s="39" t="str">
        <f ca="1">+CONCATENATE("Santiago de Cali, ",TEXT(TODAY(),"MMMM DD YYYY"))</f>
        <v>Santiago de Cali, abril 12 2025</v>
      </c>
      <c r="J9" s="58"/>
    </row>
    <row r="10" spans="2:10" ht="13" x14ac:dyDescent="0.3">
      <c r="B10" s="57"/>
      <c r="C10" s="59"/>
      <c r="E10" s="60"/>
      <c r="H10" s="61"/>
      <c r="J10" s="58"/>
    </row>
    <row r="11" spans="2:10" x14ac:dyDescent="0.25">
      <c r="B11" s="57"/>
      <c r="J11" s="58"/>
    </row>
    <row r="12" spans="2:10" ht="13" x14ac:dyDescent="0.3">
      <c r="B12" s="57"/>
      <c r="C12" s="59" t="s">
        <v>91</v>
      </c>
      <c r="J12" s="58"/>
    </row>
    <row r="13" spans="2:10" ht="13" x14ac:dyDescent="0.3">
      <c r="B13" s="57"/>
      <c r="C13" s="59" t="s">
        <v>92</v>
      </c>
      <c r="J13" s="58"/>
    </row>
    <row r="14" spans="2:10" x14ac:dyDescent="0.25">
      <c r="B14" s="57"/>
      <c r="J14" s="58"/>
    </row>
    <row r="15" spans="2:10" x14ac:dyDescent="0.25">
      <c r="B15" s="57"/>
      <c r="C15" s="39" t="s">
        <v>60</v>
      </c>
      <c r="J15" s="58"/>
    </row>
    <row r="16" spans="2:10" x14ac:dyDescent="0.25">
      <c r="B16" s="57"/>
      <c r="C16" s="62"/>
      <c r="J16" s="58"/>
    </row>
    <row r="17" spans="2:10" ht="13" x14ac:dyDescent="0.25">
      <c r="B17" s="57"/>
      <c r="C17" s="39" t="s">
        <v>61</v>
      </c>
      <c r="D17" s="60"/>
      <c r="H17" s="63" t="s">
        <v>62</v>
      </c>
      <c r="I17" s="64" t="s">
        <v>63</v>
      </c>
      <c r="J17" s="58"/>
    </row>
    <row r="18" spans="2:10" ht="13" x14ac:dyDescent="0.3">
      <c r="B18" s="57"/>
      <c r="C18" s="59" t="s">
        <v>64</v>
      </c>
      <c r="D18" s="59"/>
      <c r="E18" s="59"/>
      <c r="F18" s="59"/>
      <c r="H18" s="65">
        <v>1</v>
      </c>
      <c r="I18" s="68">
        <v>1118043</v>
      </c>
      <c r="J18" s="58"/>
    </row>
    <row r="19" spans="2:10" x14ac:dyDescent="0.25">
      <c r="B19" s="57"/>
      <c r="C19" s="39" t="s">
        <v>65</v>
      </c>
      <c r="H19" s="67">
        <v>1</v>
      </c>
      <c r="I19" s="66">
        <f>+I18</f>
        <v>1118043</v>
      </c>
      <c r="J19" s="58"/>
    </row>
    <row r="20" spans="2:10" x14ac:dyDescent="0.25">
      <c r="B20" s="57"/>
      <c r="C20" s="39" t="s">
        <v>66</v>
      </c>
      <c r="H20" s="101">
        <v>0</v>
      </c>
      <c r="I20" s="102">
        <v>0</v>
      </c>
      <c r="J20" s="58"/>
    </row>
    <row r="21" spans="2:10" x14ac:dyDescent="0.25">
      <c r="B21" s="57"/>
      <c r="C21" s="39" t="s">
        <v>67</v>
      </c>
      <c r="H21" s="101">
        <v>0</v>
      </c>
      <c r="I21" s="102">
        <v>0</v>
      </c>
      <c r="J21" s="58"/>
    </row>
    <row r="22" spans="2:10" x14ac:dyDescent="0.25">
      <c r="B22" s="57"/>
      <c r="C22" s="39" t="s">
        <v>68</v>
      </c>
      <c r="H22" s="101">
        <v>0</v>
      </c>
      <c r="I22" s="102">
        <v>0</v>
      </c>
      <c r="J22" s="58"/>
    </row>
    <row r="23" spans="2:10" x14ac:dyDescent="0.25">
      <c r="B23" s="57"/>
      <c r="C23" s="39" t="s">
        <v>69</v>
      </c>
      <c r="H23" s="101">
        <v>0</v>
      </c>
      <c r="I23" s="102">
        <v>0</v>
      </c>
      <c r="J23" s="58"/>
    </row>
    <row r="24" spans="2:10" ht="13" thickBot="1" x14ac:dyDescent="0.3">
      <c r="B24" s="57"/>
      <c r="C24" s="39" t="s">
        <v>70</v>
      </c>
      <c r="H24" s="103">
        <v>0</v>
      </c>
      <c r="I24" s="104">
        <v>0</v>
      </c>
      <c r="J24" s="58"/>
    </row>
    <row r="25" spans="2:10" ht="13" x14ac:dyDescent="0.3">
      <c r="B25" s="57"/>
      <c r="C25" s="59" t="s">
        <v>71</v>
      </c>
      <c r="D25" s="59"/>
      <c r="E25" s="59"/>
      <c r="F25" s="59"/>
      <c r="H25" s="65">
        <f>H19+H20+H21+H22+H24+H23</f>
        <v>1</v>
      </c>
      <c r="I25" s="68">
        <f>I19+I20+I21+I22+I24+I23</f>
        <v>1118043</v>
      </c>
      <c r="J25" s="58"/>
    </row>
    <row r="26" spans="2:10" x14ac:dyDescent="0.25">
      <c r="B26" s="57"/>
      <c r="C26" s="39" t="s">
        <v>72</v>
      </c>
      <c r="H26" s="101">
        <v>0</v>
      </c>
      <c r="I26" s="102">
        <v>0</v>
      </c>
      <c r="J26" s="58"/>
    </row>
    <row r="27" spans="2:10" ht="13" thickBot="1" x14ac:dyDescent="0.3">
      <c r="B27" s="57"/>
      <c r="C27" s="39" t="s">
        <v>41</v>
      </c>
      <c r="H27" s="103">
        <v>0</v>
      </c>
      <c r="I27" s="104">
        <v>0</v>
      </c>
      <c r="J27" s="58"/>
    </row>
    <row r="28" spans="2:10" ht="13" x14ac:dyDescent="0.3">
      <c r="B28" s="57"/>
      <c r="C28" s="59" t="s">
        <v>73</v>
      </c>
      <c r="D28" s="59"/>
      <c r="E28" s="59"/>
      <c r="F28" s="59"/>
      <c r="H28" s="105">
        <f>H26+H27</f>
        <v>0</v>
      </c>
      <c r="I28" s="106">
        <f>I26+I27</f>
        <v>0</v>
      </c>
      <c r="J28" s="58"/>
    </row>
    <row r="29" spans="2:10" ht="13.5" thickBot="1" x14ac:dyDescent="0.35">
      <c r="B29" s="57"/>
      <c r="C29" s="39" t="s">
        <v>74</v>
      </c>
      <c r="D29" s="59"/>
      <c r="E29" s="59"/>
      <c r="F29" s="59"/>
      <c r="H29" s="103">
        <v>0</v>
      </c>
      <c r="I29" s="104">
        <v>0</v>
      </c>
      <c r="J29" s="58"/>
    </row>
    <row r="30" spans="2:10" ht="13" x14ac:dyDescent="0.3">
      <c r="B30" s="57"/>
      <c r="C30" s="59" t="s">
        <v>75</v>
      </c>
      <c r="D30" s="59"/>
      <c r="E30" s="59"/>
      <c r="F30" s="59"/>
      <c r="H30" s="101">
        <f>H29</f>
        <v>0</v>
      </c>
      <c r="I30" s="102">
        <f>I29</f>
        <v>0</v>
      </c>
      <c r="J30" s="58"/>
    </row>
    <row r="31" spans="2:10" ht="13" x14ac:dyDescent="0.3">
      <c r="B31" s="57"/>
      <c r="C31" s="59"/>
      <c r="D31" s="59"/>
      <c r="E31" s="59"/>
      <c r="F31" s="59"/>
      <c r="H31" s="69"/>
      <c r="I31" s="68"/>
      <c r="J31" s="58"/>
    </row>
    <row r="32" spans="2:10" ht="13.5" thickBot="1" x14ac:dyDescent="0.35">
      <c r="B32" s="57"/>
      <c r="C32" s="59" t="s">
        <v>76</v>
      </c>
      <c r="D32" s="59"/>
      <c r="H32" s="70">
        <f>H25+H28+H30</f>
        <v>1</v>
      </c>
      <c r="I32" s="71">
        <f>I25+I28+I30</f>
        <v>1118043</v>
      </c>
      <c r="J32" s="58"/>
    </row>
    <row r="33" spans="2:10" ht="13.5" thickTop="1" x14ac:dyDescent="0.3">
      <c r="B33" s="57"/>
      <c r="C33" s="59"/>
      <c r="D33" s="59"/>
      <c r="H33" s="107">
        <f>+H18-H32</f>
        <v>0</v>
      </c>
      <c r="I33" s="102">
        <f>+I18-I32</f>
        <v>0</v>
      </c>
      <c r="J33" s="58"/>
    </row>
    <row r="34" spans="2:10" x14ac:dyDescent="0.25">
      <c r="B34" s="57"/>
      <c r="G34" s="72"/>
      <c r="H34" s="72"/>
      <c r="I34" s="72"/>
      <c r="J34" s="58"/>
    </row>
    <row r="35" spans="2:10" ht="14.5" x14ac:dyDescent="0.35">
      <c r="B35" s="57"/>
      <c r="G35" s="72"/>
      <c r="H35"/>
      <c r="I35" s="72"/>
      <c r="J35" s="58"/>
    </row>
    <row r="36" spans="2:10" ht="13" x14ac:dyDescent="0.3">
      <c r="B36" s="57"/>
      <c r="C36" s="59"/>
      <c r="G36" s="72"/>
      <c r="H36" s="72"/>
      <c r="I36" s="72"/>
      <c r="J36" s="58"/>
    </row>
    <row r="37" spans="2:10" ht="13.5" thickBot="1" x14ac:dyDescent="0.35">
      <c r="B37" s="57"/>
      <c r="C37" s="73" t="s">
        <v>77</v>
      </c>
      <c r="D37" s="74"/>
      <c r="H37" s="73" t="s">
        <v>78</v>
      </c>
      <c r="I37" s="74"/>
      <c r="J37" s="58"/>
    </row>
    <row r="38" spans="2:10" ht="13" x14ac:dyDescent="0.3">
      <c r="B38" s="57"/>
      <c r="C38" s="59" t="s">
        <v>79</v>
      </c>
      <c r="D38" s="72"/>
      <c r="H38" s="75" t="s">
        <v>80</v>
      </c>
      <c r="I38" s="72"/>
      <c r="J38" s="58"/>
    </row>
    <row r="39" spans="2:10" ht="13" x14ac:dyDescent="0.3">
      <c r="B39" s="57"/>
      <c r="C39" s="59" t="s">
        <v>81</v>
      </c>
      <c r="H39" s="59" t="s">
        <v>82</v>
      </c>
      <c r="I39" s="72"/>
      <c r="J39" s="58"/>
    </row>
    <row r="40" spans="2:10" x14ac:dyDescent="0.25">
      <c r="B40" s="57"/>
      <c r="G40" s="72"/>
      <c r="H40" s="72"/>
      <c r="I40" s="72"/>
      <c r="J40" s="58"/>
    </row>
    <row r="41" spans="2:10" ht="12.75" customHeight="1" x14ac:dyDescent="0.25">
      <c r="B41" s="57"/>
      <c r="C41" s="96" t="s">
        <v>83</v>
      </c>
      <c r="D41" s="96"/>
      <c r="E41" s="96"/>
      <c r="F41" s="96"/>
      <c r="G41" s="96"/>
      <c r="H41" s="96"/>
      <c r="I41" s="96"/>
      <c r="J41" s="58"/>
    </row>
    <row r="42" spans="2:10" ht="18.75" customHeight="1" thickBot="1" x14ac:dyDescent="0.3">
      <c r="B42" s="76"/>
      <c r="C42" s="77"/>
      <c r="D42" s="77"/>
      <c r="E42" s="77"/>
      <c r="F42" s="77"/>
      <c r="G42" s="77"/>
      <c r="H42" s="77"/>
      <c r="I42" s="77"/>
      <c r="J42" s="78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134C9-D36C-4B5F-9DD4-9E58D109A8A1}">
  <dimension ref="B1:J43"/>
  <sheetViews>
    <sheetView showGridLines="0" topLeftCell="A3" zoomScale="84" zoomScaleNormal="84" zoomScaleSheetLayoutView="100" workbookViewId="0">
      <selection activeCell="H25" sqref="H25"/>
    </sheetView>
  </sheetViews>
  <sheetFormatPr baseColWidth="10" defaultColWidth="11.453125" defaultRowHeight="12.5" x14ac:dyDescent="0.25"/>
  <cols>
    <col min="1" max="1" width="4.453125" style="39" customWidth="1"/>
    <col min="2" max="2" width="11.453125" style="39"/>
    <col min="3" max="3" width="12.81640625" style="39" customWidth="1"/>
    <col min="4" max="4" width="22" style="39" customWidth="1"/>
    <col min="5" max="8" width="11.453125" style="39"/>
    <col min="9" max="9" width="24.81640625" style="39" customWidth="1"/>
    <col min="10" max="10" width="12.54296875" style="39" customWidth="1"/>
    <col min="11" max="11" width="1.81640625" style="39" customWidth="1"/>
    <col min="12" max="16384" width="11.453125" style="39"/>
  </cols>
  <sheetData>
    <row r="1" spans="2:10" ht="18" customHeight="1" thickBot="1" x14ac:dyDescent="0.3"/>
    <row r="2" spans="2:10" ht="19.5" customHeight="1" x14ac:dyDescent="0.25">
      <c r="B2" s="40"/>
      <c r="C2" s="41"/>
      <c r="D2" s="88" t="s">
        <v>84</v>
      </c>
      <c r="E2" s="89"/>
      <c r="F2" s="89"/>
      <c r="G2" s="89"/>
      <c r="H2" s="89"/>
      <c r="I2" s="90"/>
      <c r="J2" s="94" t="s">
        <v>57</v>
      </c>
    </row>
    <row r="3" spans="2:10" ht="15.75" customHeight="1" thickBot="1" x14ac:dyDescent="0.3">
      <c r="B3" s="42"/>
      <c r="C3" s="43"/>
      <c r="D3" s="91"/>
      <c r="E3" s="92"/>
      <c r="F3" s="92"/>
      <c r="G3" s="92"/>
      <c r="H3" s="92"/>
      <c r="I3" s="93"/>
      <c r="J3" s="95"/>
    </row>
    <row r="4" spans="2:10" ht="13" x14ac:dyDescent="0.25">
      <c r="B4" s="42"/>
      <c r="C4" s="43"/>
      <c r="E4" s="45"/>
      <c r="F4" s="45"/>
      <c r="G4" s="45"/>
      <c r="H4" s="45"/>
      <c r="I4" s="46"/>
      <c r="J4" s="47"/>
    </row>
    <row r="5" spans="2:10" ht="13" x14ac:dyDescent="0.25">
      <c r="B5" s="42"/>
      <c r="C5" s="43"/>
      <c r="D5" s="97" t="s">
        <v>85</v>
      </c>
      <c r="E5" s="98"/>
      <c r="F5" s="98"/>
      <c r="G5" s="98"/>
      <c r="H5" s="98"/>
      <c r="I5" s="99"/>
      <c r="J5" s="50" t="s">
        <v>86</v>
      </c>
    </row>
    <row r="6" spans="2:10" ht="13.5" thickBot="1" x14ac:dyDescent="0.3">
      <c r="B6" s="51"/>
      <c r="C6" s="52"/>
      <c r="D6" s="53"/>
      <c r="E6" s="54"/>
      <c r="F6" s="54"/>
      <c r="G6" s="54"/>
      <c r="H6" s="54"/>
      <c r="I6" s="55"/>
      <c r="J6" s="56"/>
    </row>
    <row r="7" spans="2:10" x14ac:dyDescent="0.25">
      <c r="B7" s="57"/>
      <c r="J7" s="58"/>
    </row>
    <row r="8" spans="2:10" x14ac:dyDescent="0.25">
      <c r="B8" s="57"/>
      <c r="J8" s="58"/>
    </row>
    <row r="9" spans="2:10" x14ac:dyDescent="0.25">
      <c r="B9" s="57"/>
      <c r="C9" s="39" t="str">
        <f ca="1">+CONCATENATE("Santiago de Cali, ",TEXT(TODAY(),"MMMM DD YYYY"))</f>
        <v>Santiago de Cali, abril 12 2025</v>
      </c>
      <c r="D9" s="61"/>
      <c r="E9" s="60"/>
      <c r="J9" s="58"/>
    </row>
    <row r="10" spans="2:10" ht="13" x14ac:dyDescent="0.3">
      <c r="B10" s="57"/>
      <c r="C10" s="59"/>
      <c r="J10" s="58"/>
    </row>
    <row r="11" spans="2:10" ht="13" x14ac:dyDescent="0.3">
      <c r="B11" s="57"/>
      <c r="C11" s="59" t="str">
        <f>+'FOR-CSA-018'!C12</f>
        <v>Señores : MEDICADIZ</v>
      </c>
      <c r="J11" s="58"/>
    </row>
    <row r="12" spans="2:10" ht="13" x14ac:dyDescent="0.3">
      <c r="B12" s="57"/>
      <c r="C12" s="59" t="str">
        <f>+'FOR-CSA-018'!C13</f>
        <v>NIT: 800254132</v>
      </c>
      <c r="J12" s="58"/>
    </row>
    <row r="13" spans="2:10" x14ac:dyDescent="0.25">
      <c r="B13" s="57"/>
      <c r="J13" s="58"/>
    </row>
    <row r="14" spans="2:10" x14ac:dyDescent="0.25">
      <c r="B14" s="57"/>
      <c r="C14" s="39" t="s">
        <v>87</v>
      </c>
      <c r="J14" s="58"/>
    </row>
    <row r="15" spans="2:10" x14ac:dyDescent="0.25">
      <c r="B15" s="57"/>
      <c r="C15" s="62"/>
      <c r="J15" s="58"/>
    </row>
    <row r="16" spans="2:10" ht="13" x14ac:dyDescent="0.3">
      <c r="B16" s="57"/>
      <c r="C16" s="79"/>
      <c r="D16" s="60"/>
      <c r="H16" s="80" t="s">
        <v>62</v>
      </c>
      <c r="I16" s="80" t="s">
        <v>63</v>
      </c>
      <c r="J16" s="58"/>
    </row>
    <row r="17" spans="2:10" ht="13" x14ac:dyDescent="0.3">
      <c r="B17" s="57"/>
      <c r="C17" s="59" t="s">
        <v>61</v>
      </c>
      <c r="D17" s="59"/>
      <c r="E17" s="59"/>
      <c r="F17" s="59"/>
      <c r="H17" s="81">
        <f>+SUM(H18:H23)</f>
        <v>1</v>
      </c>
      <c r="I17" s="82">
        <f>+SUM(I18:I23)</f>
        <v>0</v>
      </c>
      <c r="J17" s="58"/>
    </row>
    <row r="18" spans="2:10" x14ac:dyDescent="0.25">
      <c r="B18" s="57"/>
      <c r="C18" s="39" t="s">
        <v>65</v>
      </c>
      <c r="H18" s="83">
        <f>+'FOR-CSA-018'!H19</f>
        <v>1</v>
      </c>
      <c r="I18" s="72">
        <v>0</v>
      </c>
      <c r="J18" s="58"/>
    </row>
    <row r="19" spans="2:10" x14ac:dyDescent="0.25">
      <c r="B19" s="57"/>
      <c r="C19" s="39" t="s">
        <v>66</v>
      </c>
      <c r="H19" s="83">
        <f>+'FOR-CSA-018'!H20</f>
        <v>0</v>
      </c>
      <c r="I19" s="84">
        <f>+'FOR-CSA-018'!I20</f>
        <v>0</v>
      </c>
      <c r="J19" s="58"/>
    </row>
    <row r="20" spans="2:10" x14ac:dyDescent="0.25">
      <c r="B20" s="57"/>
      <c r="C20" s="39" t="s">
        <v>67</v>
      </c>
      <c r="H20" s="83">
        <f>+'FOR-CSA-018'!H21</f>
        <v>0</v>
      </c>
      <c r="I20" s="84">
        <f>+'FOR-CSA-018'!I21</f>
        <v>0</v>
      </c>
      <c r="J20" s="58"/>
    </row>
    <row r="21" spans="2:10" x14ac:dyDescent="0.25">
      <c r="B21" s="57"/>
      <c r="C21" s="39" t="s">
        <v>68</v>
      </c>
      <c r="H21" s="83">
        <f>+'FOR-CSA-018'!H22</f>
        <v>0</v>
      </c>
      <c r="I21" s="84">
        <f>+'FOR-CSA-018'!I22</f>
        <v>0</v>
      </c>
      <c r="J21" s="58"/>
    </row>
    <row r="22" spans="2:10" x14ac:dyDescent="0.25">
      <c r="B22" s="57"/>
      <c r="C22" s="39" t="s">
        <v>69</v>
      </c>
      <c r="H22" s="83">
        <f>+'FOR-CSA-018'!H23</f>
        <v>0</v>
      </c>
      <c r="I22" s="84">
        <f>+'FOR-CSA-018'!I23</f>
        <v>0</v>
      </c>
      <c r="J22" s="58"/>
    </row>
    <row r="23" spans="2:10" x14ac:dyDescent="0.25">
      <c r="B23" s="57"/>
      <c r="C23" s="39" t="s">
        <v>88</v>
      </c>
      <c r="H23" s="83">
        <f>+'FOR-CSA-018'!H24</f>
        <v>0</v>
      </c>
      <c r="I23" s="84">
        <f>+'FOR-CSA-018'!I24</f>
        <v>0</v>
      </c>
      <c r="J23" s="58"/>
    </row>
    <row r="24" spans="2:10" ht="13" x14ac:dyDescent="0.3">
      <c r="B24" s="57"/>
      <c r="C24" s="59" t="s">
        <v>89</v>
      </c>
      <c r="D24" s="59"/>
      <c r="E24" s="59"/>
      <c r="F24" s="59"/>
      <c r="H24" s="81">
        <f>SUM(H18:H23)</f>
        <v>1</v>
      </c>
      <c r="I24" s="82">
        <f>+SUBTOTAL(9,I18:I23)</f>
        <v>0</v>
      </c>
      <c r="J24" s="58"/>
    </row>
    <row r="25" spans="2:10" ht="13.5" thickBot="1" x14ac:dyDescent="0.35">
      <c r="B25" s="57"/>
      <c r="C25" s="59"/>
      <c r="D25" s="59"/>
      <c r="H25" s="85"/>
      <c r="I25" s="86"/>
      <c r="J25" s="58"/>
    </row>
    <row r="26" spans="2:10" ht="13.5" thickTop="1" x14ac:dyDescent="0.3">
      <c r="B26" s="57"/>
      <c r="C26" s="59"/>
      <c r="D26" s="59"/>
      <c r="H26" s="72"/>
      <c r="I26" s="66"/>
      <c r="J26" s="58"/>
    </row>
    <row r="27" spans="2:10" ht="13" x14ac:dyDescent="0.3">
      <c r="B27" s="57"/>
      <c r="C27" s="59"/>
      <c r="D27" s="59"/>
      <c r="H27" s="72"/>
      <c r="I27" s="66"/>
      <c r="J27" s="58"/>
    </row>
    <row r="28" spans="2:10" ht="13" x14ac:dyDescent="0.3">
      <c r="B28" s="57"/>
      <c r="C28" s="59"/>
      <c r="D28" s="59"/>
      <c r="H28" s="72"/>
      <c r="I28" s="66"/>
      <c r="J28" s="58"/>
    </row>
    <row r="29" spans="2:10" x14ac:dyDescent="0.25">
      <c r="B29" s="57"/>
      <c r="G29" s="72"/>
      <c r="H29" s="72"/>
      <c r="I29" s="72"/>
      <c r="J29" s="58"/>
    </row>
    <row r="30" spans="2:10" ht="13.5" thickBot="1" x14ac:dyDescent="0.35">
      <c r="B30" s="57"/>
      <c r="C30" s="73" t="str">
        <f>+'FOR-CSA-018'!C37</f>
        <v>Nombre</v>
      </c>
      <c r="D30" s="73"/>
      <c r="G30" s="73" t="str">
        <f>+'FOR-CSA-018'!H37</f>
        <v xml:space="preserve">Lizeth Ome </v>
      </c>
      <c r="H30" s="74"/>
      <c r="I30" s="72"/>
      <c r="J30" s="58"/>
    </row>
    <row r="31" spans="2:10" ht="13" x14ac:dyDescent="0.3">
      <c r="B31" s="57"/>
      <c r="C31" s="75" t="str">
        <f>+'FOR-CSA-018'!C38</f>
        <v>Cargo</v>
      </c>
      <c r="D31" s="75"/>
      <c r="G31" s="75" t="str">
        <f>+'FOR-CSA-018'!H38</f>
        <v>Cartera - Cuentas Salud</v>
      </c>
      <c r="H31" s="72"/>
      <c r="I31" s="72"/>
      <c r="J31" s="58"/>
    </row>
    <row r="32" spans="2:10" ht="13" x14ac:dyDescent="0.3">
      <c r="B32" s="57"/>
      <c r="C32" s="75" t="str">
        <f>+'FOR-CSA-018'!C39</f>
        <v>Entidad</v>
      </c>
      <c r="D32" s="75"/>
      <c r="G32" s="75" t="str">
        <f>+'FOR-CSA-018'!H39</f>
        <v>EPS Comfenalco Valle.</v>
      </c>
      <c r="H32" s="72"/>
      <c r="I32" s="72"/>
      <c r="J32" s="58"/>
    </row>
    <row r="33" spans="2:10" ht="13" x14ac:dyDescent="0.3">
      <c r="B33" s="57"/>
      <c r="C33" s="75"/>
      <c r="D33" s="75"/>
      <c r="G33" s="75"/>
      <c r="H33" s="72"/>
      <c r="I33" s="72"/>
      <c r="J33" s="58"/>
    </row>
    <row r="34" spans="2:10" ht="13" x14ac:dyDescent="0.3">
      <c r="B34" s="57"/>
      <c r="C34" s="75"/>
      <c r="D34" s="75"/>
      <c r="G34" s="75"/>
      <c r="H34" s="72"/>
      <c r="I34" s="72"/>
      <c r="J34" s="58"/>
    </row>
    <row r="35" spans="2:10" ht="14" x14ac:dyDescent="0.25">
      <c r="B35" s="57"/>
      <c r="C35" s="100" t="s">
        <v>90</v>
      </c>
      <c r="D35" s="100"/>
      <c r="E35" s="100"/>
      <c r="F35" s="100"/>
      <c r="G35" s="100"/>
      <c r="H35" s="100"/>
      <c r="I35" s="100"/>
      <c r="J35" s="58"/>
    </row>
    <row r="36" spans="2:10" ht="13" x14ac:dyDescent="0.3">
      <c r="B36" s="57"/>
      <c r="C36" s="75"/>
      <c r="D36" s="75"/>
      <c r="G36" s="75"/>
      <c r="H36" s="72"/>
      <c r="I36" s="72"/>
      <c r="J36" s="58"/>
    </row>
    <row r="37" spans="2:10" ht="18.75" customHeight="1" thickBot="1" x14ac:dyDescent="0.3">
      <c r="B37" s="76"/>
      <c r="C37" s="77"/>
      <c r="D37" s="77"/>
      <c r="E37" s="77"/>
      <c r="F37" s="77"/>
      <c r="G37" s="74"/>
      <c r="H37" s="74"/>
      <c r="I37" s="74"/>
      <c r="J37" s="78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2025-04-12T10:27:43Z</dcterms:modified>
</cp:coreProperties>
</file>