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05026250 CLINICA SIGMA\"/>
    </mc:Choice>
  </mc:AlternateContent>
  <bookViews>
    <workbookView xWindow="0" yWindow="0" windowWidth="20490" windowHeight="8030" activeTab="2"/>
  </bookViews>
  <sheets>
    <sheet name="INFO IPS" sheetId="1" r:id="rId1"/>
    <sheet name="ESTADO DE CADA FACT" sheetId="2" r:id="rId2"/>
    <sheet name="FOR-CSA-018" sheetId="7" r:id="rId3"/>
    <sheet name="CIRCULAR 030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D">[1]PATRIM!#REF!</definedName>
    <definedName name="\G">[1]PATRIM!#REF!</definedName>
    <definedName name="_xlnm._FilterDatabase" localSheetId="1" hidden="1">'ESTADO DE CADA FACT'!$A$2:$BC$22</definedName>
    <definedName name="_xlnm._FilterDatabase" localSheetId="0" hidden="1">'INFO IPS'!$A$4:$M$25</definedName>
    <definedName name="_XX5">#REF!</definedName>
    <definedName name="_XZ2">#REF!</definedName>
    <definedName name="a">#REF!</definedName>
    <definedName name="A60W60">#REF!</definedName>
    <definedName name="aa">#REF!</definedName>
    <definedName name="AAAA">#REF!</definedName>
    <definedName name="adas">#REF!</definedName>
    <definedName name="AGRISEM">#REF!</definedName>
    <definedName name="AS2DocOpenMode" hidden="1">"AS2DocumentEdit"</definedName>
    <definedName name="az">#REF!</definedName>
    <definedName name="b">#REF!</definedName>
    <definedName name="C_C_Balance">'[2]Materialidad Dic 09'!$B$4</definedName>
    <definedName name="codi">'[3]formato (3)'!$A$9:$A$414</definedName>
    <definedName name="Critical_Component">'[2]Materialidad Dic 09'!$B$2</definedName>
    <definedName name="DEPTO">[4]Hoja1!$B$2:$B$37</definedName>
    <definedName name="DIANA">#REF!</definedName>
    <definedName name="DIANA1">#REF!</definedName>
    <definedName name="Diciembre">#REF!</definedName>
    <definedName name="DISTRIMP">#REF!</definedName>
    <definedName name="Effective_Tax_Rate">'[2]Materialidad Dic 09'!#REF!</definedName>
    <definedName name="Factor">'[2]Materialidad Dic 09'!$B$5</definedName>
    <definedName name="Hoja">#REF!</definedName>
    <definedName name="Ingreso">[5]Mes!$A$2:$B$30</definedName>
    <definedName name="kskskkas">#REF!</definedName>
    <definedName name="listaEBP">[6]IPS!$A$2:$B$157</definedName>
    <definedName name="listaeps">[6]EPS!$A$2:$A$25</definedName>
    <definedName name="listaERP">[6]EPS!$A$2:$B$25</definedName>
    <definedName name="listaips">[6]IPS!$A$2:$A$157</definedName>
    <definedName name="MedioP">'[6]MESA 1-2020'!$AV$6569:$AV$6572</definedName>
    <definedName name="Mes">#REF!</definedName>
    <definedName name="NuevoJohn">#REF!</definedName>
    <definedName name="pago">#REF!</definedName>
    <definedName name="PALO3">#REF!</definedName>
    <definedName name="PATO">#REF!</definedName>
    <definedName name="Planning_Materiality">'[2]Materialidad Dic 09'!$B$8</definedName>
    <definedName name="Print_Area_MI">#REF!</definedName>
    <definedName name="Print_Titles_MI">#REF!,#REF!</definedName>
    <definedName name="q">#REF!</definedName>
    <definedName name="QWE123E123E132E312E">#REF!</definedName>
    <definedName name="RANGO1">#REF!</definedName>
    <definedName name="RANGO2">#REF!</definedName>
    <definedName name="RANGO3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(10031897+463126)*1.04</definedName>
    <definedName name="SHARED_FORMULA_19">1142926*1.04</definedName>
    <definedName name="SHARED_FORMULA_2">#N/A</definedName>
    <definedName name="SHARED_FORMULA_20">27500000*(95/100)</definedName>
    <definedName name="SHARED_FORMULA_21">(629705+972438)*1.04</definedName>
    <definedName name="SHARED_FORMULA_22">20381000*(95/100)</definedName>
    <definedName name="SHARED_FORMULA_23">9338123+25000000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(12809110+7595442)*1.04</definedName>
    <definedName name="SHARED_FORMULA_32">#N/A</definedName>
    <definedName name="SHARED_FORMULA_33">(10031897+463126)*1.04</definedName>
    <definedName name="SHARED_FORMULA_34">3218107*1.04</definedName>
    <definedName name="SHARED_FORMULA_35">1142926*1.04</definedName>
    <definedName name="SHARED_FORMULA_36">25434792*1.02</definedName>
    <definedName name="SHARED_FORMULA_37">(629705+972438)*1.04</definedName>
    <definedName name="SHARED_FORMULA_38">1591473*1.04</definedName>
    <definedName name="SHARED_FORMULA_39">(11022467+14866410)*1.04</definedName>
    <definedName name="SHARED_FORMULA_4">#N/A</definedName>
    <definedName name="SHARED_FORMULA_40">9338123+25000000+2790000</definedName>
    <definedName name="SHARED_FORMULA_41">#N/A</definedName>
    <definedName name="SHARED_FORMULA_42">#N/A</definedName>
    <definedName name="SHARED_FORMULA_5">#N/A</definedName>
    <definedName name="SHARED_FORMULA_6">(10031897+463126)*1.04</definedName>
    <definedName name="SHARED_FORMULA_7">1142926*1.04</definedName>
    <definedName name="SHARED_FORMULA_8">(629705+972438)*1.04</definedName>
    <definedName name="SHARED_FORMULA_9">9338123+25000000</definedName>
    <definedName name="SOS">#REF!</definedName>
    <definedName name="TBL_NUMESA">[6]EPS!$J$1:$J$4</definedName>
    <definedName name="TextRefCopy1">#REF!</definedName>
    <definedName name="TextRefCopy10">'[7]5. Disponible'!$X$40</definedName>
    <definedName name="TextRefCopy11">#REF!</definedName>
    <definedName name="TextRefCopy13">'[8]Otras pruebas'!#REF!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6">#REF!</definedName>
    <definedName name="TextRefCopy7">#REF!</definedName>
    <definedName name="TextRefCopy9">#REF!</definedName>
    <definedName name="TextRefCopyRangeCount" hidden="1">1</definedName>
    <definedName name="Total_anticipated_uncorrected_misstatements">'[2]Materialidad Dic 09'!$B$10</definedName>
    <definedName name="wrn.Aging._.and._.Trend._.Analysis.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x">#REF!</definedName>
    <definedName name="xxxxx">#REF!</definedName>
    <definedName name="xxxxxxxxxxxxx">#REF!</definedName>
    <definedName name="Z">'[2]Materialidad Dic 09'!#REF!</definedName>
    <definedName name="zz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8" l="1"/>
  <c r="C32" i="8"/>
  <c r="G31" i="8"/>
  <c r="C31" i="8"/>
  <c r="G30" i="8"/>
  <c r="C30" i="8"/>
  <c r="I23" i="8"/>
  <c r="H23" i="8"/>
  <c r="I22" i="8"/>
  <c r="H22" i="8"/>
  <c r="I21" i="8"/>
  <c r="H21" i="8"/>
  <c r="I20" i="8"/>
  <c r="H20" i="8"/>
  <c r="I19" i="8"/>
  <c r="H19" i="8"/>
  <c r="I18" i="8"/>
  <c r="H18" i="8"/>
  <c r="C9" i="8"/>
  <c r="I30" i="7"/>
  <c r="H30" i="7"/>
  <c r="I28" i="7"/>
  <c r="H28" i="7"/>
  <c r="I25" i="7"/>
  <c r="H25" i="7"/>
  <c r="C12" i="8"/>
  <c r="C11" i="8"/>
  <c r="C9" i="7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H17" i="8" l="1"/>
  <c r="H24" i="8"/>
  <c r="I32" i="7"/>
  <c r="I33" i="7" s="1"/>
  <c r="H32" i="7"/>
  <c r="H33" i="7" s="1"/>
  <c r="I17" i="8"/>
  <c r="I24" i="8"/>
  <c r="AH4" i="2"/>
  <c r="K4" i="2" l="1"/>
  <c r="K1" i="2" s="1"/>
  <c r="AQ1" i="2"/>
  <c r="AP1" i="2"/>
  <c r="AO1" i="2"/>
  <c r="AN1" i="2"/>
  <c r="AM1" i="2"/>
  <c r="AL1" i="2"/>
  <c r="AK1" i="2"/>
  <c r="AJ1" i="2"/>
  <c r="AI1" i="2"/>
  <c r="AH1" i="2"/>
  <c r="AA1" i="2"/>
  <c r="R1" i="2"/>
  <c r="J1" i="2"/>
  <c r="Q2" i="2"/>
  <c r="H25" i="1"/>
  <c r="P1" i="2" l="1"/>
  <c r="I17" i="1"/>
  <c r="I25" i="1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<sst xmlns="http://schemas.openxmlformats.org/spreadsheetml/2006/main" count="629" uniqueCount="202">
  <si>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</si>
  <si>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</si>
  <si>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</si>
  <si>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</si>
  <si>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</si>
  <si>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</si>
  <si>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</si>
  <si>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</si>
  <si>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</si>
  <si>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Sede/Ciudad</t>
  </si>
  <si>
    <t>Tipo de Prestación</t>
  </si>
  <si>
    <t>Número de Contrato</t>
  </si>
  <si>
    <t>OCCIDENTAL DE INVERSIONES MEDICO QUIRURGICA</t>
  </si>
  <si>
    <t>FE</t>
  </si>
  <si>
    <t>29/04/2024</t>
  </si>
  <si>
    <t>30/04/2024</t>
  </si>
  <si>
    <t>Evento</t>
  </si>
  <si>
    <t>Cali</t>
  </si>
  <si>
    <t>Ambulatorio</t>
  </si>
  <si>
    <t>CNT-2024-19</t>
  </si>
  <si>
    <t>11/10/2024</t>
  </si>
  <si>
    <t>18/10/2024</t>
  </si>
  <si>
    <t>14/11/2024</t>
  </si>
  <si>
    <t>11/12/2024</t>
  </si>
  <si>
    <t>12/12/2024</t>
  </si>
  <si>
    <t>22/11/2024</t>
  </si>
  <si>
    <t>23/11/2024</t>
  </si>
  <si>
    <t>30/11/2024</t>
  </si>
  <si>
    <t>10/12/2024</t>
  </si>
  <si>
    <t>21/12/2024</t>
  </si>
  <si>
    <t>24/12/2024</t>
  </si>
  <si>
    <t>31/12/2024</t>
  </si>
  <si>
    <t>16/01/2025</t>
  </si>
  <si>
    <t>24/01/2025</t>
  </si>
  <si>
    <t>27/01/2025</t>
  </si>
  <si>
    <t>PGP</t>
  </si>
  <si>
    <t>CNT-2024-346</t>
  </si>
  <si>
    <t>TOTAL CARTERA AL CORTE DEL 31 DE MARZO DE 2025</t>
  </si>
  <si>
    <t>Edad de la factura</t>
  </si>
  <si>
    <t>De 1 a 30 días</t>
  </si>
  <si>
    <t>De 31 a 60 días</t>
  </si>
  <si>
    <t>De 61 a 90 días</t>
  </si>
  <si>
    <t>De 91 a 120 días</t>
  </si>
  <si>
    <t>De 151 a 180 Días</t>
  </si>
  <si>
    <t>De más 300 días</t>
  </si>
  <si>
    <t>Generado por:</t>
  </si>
  <si>
    <t>Luz Adriana Sinisterra R.</t>
  </si>
  <si>
    <t>Coordinadora de Cartera</t>
  </si>
  <si>
    <t>Clinica Sigma</t>
  </si>
  <si>
    <t>Nombre IPS</t>
  </si>
  <si>
    <t>FACTURA</t>
  </si>
  <si>
    <t>A</t>
  </si>
  <si>
    <t>LLAVE</t>
  </si>
  <si>
    <t>Sede / Ciudad</t>
  </si>
  <si>
    <t>Numero de Contrato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</si>
  <si>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</si>
  <si>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</si>
  <si>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</si>
  <si>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</si>
  <si>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</si>
  <si>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</si>
  <si>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</si>
  <si>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</si>
  <si>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</si>
  <si>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</si>
  <si>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</si>
  <si>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</si>
  <si>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</si>
  <si>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</si>
  <si>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</si>
  <si>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</si>
  <si>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</si>
  <si>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</si>
  <si>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</si>
  <si>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</si>
  <si>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</si>
  <si>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</si>
  <si>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</si>
  <si>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</si>
  <si>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</si>
  <si>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</si>
  <si>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</si>
  <si>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RETENCION</t>
  </si>
  <si>
    <t>DOC COMPENSACION SAP</t>
  </si>
  <si>
    <t>FECHA COMPENSACION SAP</t>
  </si>
  <si>
    <t>OBSE PAGO</t>
  </si>
  <si>
    <t>VALOR TRANFERENCIA</t>
  </si>
  <si>
    <t>FE314182</t>
  </si>
  <si>
    <t xml:space="preserve">'FE314182', </t>
  </si>
  <si>
    <t>Factura Pendiente en Programacion de Pago</t>
  </si>
  <si>
    <t>Auditada sin contabilizar</t>
  </si>
  <si>
    <t>Servicios ambulatorios</t>
  </si>
  <si>
    <t>FE303972</t>
  </si>
  <si>
    <t xml:space="preserve">'FE303972', </t>
  </si>
  <si>
    <t>Factura devuelta</t>
  </si>
  <si>
    <t>Factura Devuelta</t>
  </si>
  <si>
    <t>Devuelta</t>
  </si>
  <si>
    <t>se devuelve factura con soportes completos al validar los datos dela factura ,los servicios , cups y los usuarios se encuentran incluidos nota tecnica pgp, que empezo vigencia apartir 1 /noviembre/2024</t>
  </si>
  <si>
    <t>FE303975</t>
  </si>
  <si>
    <t xml:space="preserve">'FE303975', </t>
  </si>
  <si>
    <t>se devuelve factura con soportes completos las servicios facturados y los cups se encuentran incluidos nota tecnica pgp que empezo 1 noviembre /2024 los servicios fueron prestados l 5-6-noviembre/2024</t>
  </si>
  <si>
    <t>FE304557</t>
  </si>
  <si>
    <t xml:space="preserve">'FE304557', </t>
  </si>
  <si>
    <t>se devuelve factura con soportes completos al validar los datos de la factura los servicios ,los cups y los usuarios relacionados , se encuentran incluidos nota tecnica del pgp. que empezo 1 noviembre /2024 la usuarios fecha prestacion antes de noviembre se deben facturar aparte.</t>
  </si>
  <si>
    <t>FE304573</t>
  </si>
  <si>
    <t xml:space="preserve">'FE304573', </t>
  </si>
  <si>
    <t>se devuelve factura con soportes completos los servicios facturados y los cups se encuentran incluidos en la nota tecnica pgp que empezo 1 noviembre/2024 los suarios pertenece ala poblacion del pgp.</t>
  </si>
  <si>
    <t>FE304584</t>
  </si>
  <si>
    <t xml:space="preserve">'FE304584', </t>
  </si>
  <si>
    <t>se devuelve factura con soportes completos . los servicios y cups facturados se encuentran incluidos nota tecnica pgp que empezo el 1 noviembre /2024 .fecha prestacion de noviembre 20/21.noviembre/2024</t>
  </si>
  <si>
    <t>FE304736</t>
  </si>
  <si>
    <t xml:space="preserve">'FE304736', </t>
  </si>
  <si>
    <t>se devuelve factura con soportes completos al validar los servicios prestados correspondientes al mes de noviembre los cups facturados y los usuarios estan incluidos nota tecnica pgp . que comenzo vigencia apartir del 1 noviembre/2024</t>
  </si>
  <si>
    <t>FE305747</t>
  </si>
  <si>
    <t xml:space="preserve">'FE305747', </t>
  </si>
  <si>
    <t>se devuelve factura con soportes completos al validar los datos dela factura , los servicios ,los cups y los usuarios se encuentran incluidos nota tecnica pgp ,que empezo 1 noviembre /2024.</t>
  </si>
  <si>
    <t>FE305748</t>
  </si>
  <si>
    <t xml:space="preserve">'FE305748', </t>
  </si>
  <si>
    <t>se devuelve facturas comn soportes completos al validar los servicios . los cups facturados y los usurios se encuentran en la nota tecnica pgp que inicio 1 noviembre 2024. deben facturar aparte ala usuaria RODRIGUEZ PORTOCARRERO YURI STEPHANY, que no esta incluida poblacion pgp.</t>
  </si>
  <si>
    <t>FE307558</t>
  </si>
  <si>
    <t xml:space="preserve">'FE307558', </t>
  </si>
  <si>
    <t>se devuelve factura con soportes completos los servicios pertenecen al pgp servicios prestados en diciembre /2024</t>
  </si>
  <si>
    <t>FE300955</t>
  </si>
  <si>
    <t xml:space="preserve">'FE300955', </t>
  </si>
  <si>
    <t>Factura pendiente en programacion de pago</t>
  </si>
  <si>
    <t>Finalizada</t>
  </si>
  <si>
    <t>FE293113</t>
  </si>
  <si>
    <t xml:space="preserve">'FE293113', </t>
  </si>
  <si>
    <t>FE304610</t>
  </si>
  <si>
    <t xml:space="preserve">'FE304610', </t>
  </si>
  <si>
    <t>FE306144</t>
  </si>
  <si>
    <t xml:space="preserve">'FE306144', </t>
  </si>
  <si>
    <t>Factura pendiente en programacion de pago - Glosa por contestar IPS</t>
  </si>
  <si>
    <t>FE306844</t>
  </si>
  <si>
    <t xml:space="preserve">'FE306844', </t>
  </si>
  <si>
    <t>FE310346</t>
  </si>
  <si>
    <t xml:space="preserve">'FE310346', </t>
  </si>
  <si>
    <t>Factura en proceso interno</t>
  </si>
  <si>
    <t>Para auditoria de pertinencia</t>
  </si>
  <si>
    <t>FE310540</t>
  </si>
  <si>
    <t xml:space="preserve">'FE310540', </t>
  </si>
  <si>
    <t>FE306073</t>
  </si>
  <si>
    <t xml:space="preserve">'FE306073', </t>
  </si>
  <si>
    <t>Factura Pendiente en Programacion de Pago-Glosa Pendiente por Contestar IPS</t>
  </si>
  <si>
    <t>Para respuesta prestador</t>
  </si>
  <si>
    <t>se realiza objecion al validar los datos de la factura la consulta ,para la fecha prestacion esta incluida nota tecnica pgp.</t>
  </si>
  <si>
    <t>GLOSA</t>
  </si>
  <si>
    <t>FACTURACION</t>
  </si>
  <si>
    <t>FE308877</t>
  </si>
  <si>
    <t xml:space="preserve">'FE308877', </t>
  </si>
  <si>
    <t>se realiza objecion por mayor valor cobrado cups 097301 plastia de punto lagrimal vp$280000 se objeta la diferencia$725400</t>
  </si>
  <si>
    <t>TARIFA</t>
  </si>
  <si>
    <t>FE310523</t>
  </si>
  <si>
    <t xml:space="preserve">'FE310523', </t>
  </si>
  <si>
    <t>Factura no radicada</t>
  </si>
  <si>
    <t>Factura No Radicada</t>
  </si>
  <si>
    <t>VALOR CANCELADO SAP</t>
  </si>
  <si>
    <t>PAGO DIRECTO RC 2DO PROC. MARZO</t>
  </si>
  <si>
    <t>(en blanco)</t>
  </si>
  <si>
    <t>PAGO DIRECTO RC 3ER PROC. MARZO</t>
  </si>
  <si>
    <t>Factura Cancelada</t>
  </si>
  <si>
    <t>Transferencia</t>
  </si>
  <si>
    <t>31-60</t>
  </si>
  <si>
    <t>0-30</t>
  </si>
  <si>
    <t>91-180</t>
  </si>
  <si>
    <t>No radicada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</si>
  <si>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</si>
  <si>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</si>
  <si>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</si>
  <si>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</si>
  <si>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</si>
  <si>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</si>
  <si>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</si>
  <si>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</si>
  <si>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</si>
  <si>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</si>
  <si>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</si>
  <si>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</si>
  <si>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</si>
  <si>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</si>
  <si>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</si>
  <si>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</si>
  <si>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</si>
  <si>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</si>
  <si>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</si>
  <si>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</si>
  <si>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</si>
  <si>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</si>
  <si>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</si>
  <si>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</si>
  <si>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</si>
  <si>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</si>
  <si>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</si>
  <si>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</si>
  <si>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</si>
  <si>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</si>
  <si>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OCCIDENTAL DE INVERSIONES MEDICO QUIRURGICA</t>
  </si>
  <si>
    <t>NIT: 805026250</t>
  </si>
  <si>
    <t>A continuacion me permito remitir nuestra respuesta al estado de cartera presentado en la fecha: 03/04/2025</t>
  </si>
  <si>
    <t>Con Corte al dia: 31/03/2025</t>
  </si>
  <si>
    <t>Luz Adriana Sinisterra</t>
  </si>
  <si>
    <t>Coordinador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</si>
</sst>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\ * #,##0_-;\-&quot;$&quot;\ * #,##0_-;_-&quot;$&quot;\ * &quot;-&quot;??_-;_-@_-"/>
    <numFmt numFmtId="166" formatCode="dd/mm/yyyy;@"/>
    <numFmt numFmtId="167" formatCode="&quot;$&quot;\ #,##0"/>
    <numFmt numFmtId="168" formatCode="_-&quot;€&quot;\ * #,##0_-;\-&quot;€&quot;\ * #,##0_-;_-&quot;€&quot;\ * &quot;-&quot;??_-;_-@_-"/>
    <numFmt numFmtId="169" formatCode="[$-240A]d&quot; de &quot;mmmm&quot; de &quot;yyyy;@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entury Gothic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theme="1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5" fontId="6" fillId="0" borderId="1" xfId="1" applyNumberFormat="1" applyFont="1" applyBorder="1"/>
    <xf numFmtId="166" fontId="6" fillId="0" borderId="1" xfId="0" applyNumberFormat="1" applyFont="1" applyBorder="1" applyAlignment="1">
      <alignment horizontal="center"/>
    </xf>
    <xf numFmtId="164" fontId="8" fillId="2" borderId="1" xfId="2" applyFont="1" applyFill="1" applyBorder="1"/>
    <xf numFmtId="0" fontId="8" fillId="2" borderId="1" xfId="3" applyFont="1" applyFill="1" applyBorder="1"/>
    <xf numFmtId="0" fontId="11" fillId="0" borderId="0" xfId="0" applyFont="1" applyAlignment="1">
      <alignment horizontal="left"/>
    </xf>
    <xf numFmtId="14" fontId="11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7" fontId="12" fillId="4" borderId="1" xfId="1" applyNumberFormat="1" applyFont="1" applyFill="1" applyBorder="1" applyAlignment="1">
      <alignment horizontal="center" vertical="center" wrapText="1"/>
    </xf>
    <xf numFmtId="0" fontId="12" fillId="4" borderId="1" xfId="1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4" fontId="12" fillId="5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8" fontId="12" fillId="3" borderId="1" xfId="1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4" fillId="0" borderId="0" xfId="0" applyFont="1"/>
    <xf numFmtId="16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4" fontId="15" fillId="0" borderId="0" xfId="0" applyNumberFormat="1" applyFont="1" applyAlignment="1">
      <alignment horizontal="center" vertical="center"/>
    </xf>
    <xf numFmtId="165" fontId="15" fillId="0" borderId="0" xfId="1" applyNumberFormat="1" applyFont="1" applyAlignment="1">
      <alignment vertical="center"/>
    </xf>
    <xf numFmtId="167" fontId="14" fillId="0" borderId="0" xfId="0" applyNumberFormat="1" applyFont="1" applyAlignment="1">
      <alignment vertical="center"/>
    </xf>
    <xf numFmtId="167" fontId="15" fillId="0" borderId="0" xfId="0" applyNumberFormat="1" applyFont="1" applyAlignment="1">
      <alignment vertical="center"/>
    </xf>
    <xf numFmtId="167" fontId="15" fillId="0" borderId="0" xfId="1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14" fontId="15" fillId="0" borderId="0" xfId="0" applyNumberFormat="1" applyFont="1" applyAlignment="1">
      <alignment vertical="center"/>
    </xf>
    <xf numFmtId="167" fontId="15" fillId="0" borderId="0" xfId="0" applyNumberFormat="1" applyFont="1"/>
    <xf numFmtId="167" fontId="15" fillId="0" borderId="0" xfId="1" applyNumberFormat="1" applyFont="1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4" fillId="0" borderId="1" xfId="0" applyFont="1" applyBorder="1"/>
    <xf numFmtId="166" fontId="14" fillId="0" borderId="1" xfId="0" applyNumberFormat="1" applyFont="1" applyBorder="1" applyAlignment="1">
      <alignment horizontal="center"/>
    </xf>
    <xf numFmtId="165" fontId="14" fillId="0" borderId="1" xfId="1" applyNumberFormat="1" applyFont="1" applyBorder="1"/>
    <xf numFmtId="14" fontId="14" fillId="0" borderId="1" xfId="0" applyNumberFormat="1" applyFont="1" applyBorder="1"/>
    <xf numFmtId="0" fontId="15" fillId="0" borderId="1" xfId="0" applyFont="1" applyBorder="1" applyAlignment="1">
      <alignment vertical="center"/>
    </xf>
    <xf numFmtId="0" fontId="16" fillId="0" borderId="0" xfId="4" applyFont="1"/>
    <xf numFmtId="0" fontId="16" fillId="0" borderId="2" xfId="4" applyFont="1" applyBorder="1" applyAlignment="1">
      <alignment horizontal="centerContinuous"/>
    </xf>
    <xf numFmtId="0" fontId="16" fillId="0" borderId="3" xfId="4" applyFont="1" applyBorder="1" applyAlignment="1">
      <alignment horizontal="centerContinuous"/>
    </xf>
    <xf numFmtId="0" fontId="16" fillId="0" borderId="6" xfId="4" applyFont="1" applyBorder="1" applyAlignment="1">
      <alignment horizontal="centerContinuous"/>
    </xf>
    <xf numFmtId="0" fontId="16" fillId="0" borderId="7" xfId="4" applyFont="1" applyBorder="1" applyAlignment="1">
      <alignment horizontal="centerContinuous"/>
    </xf>
    <xf numFmtId="0" fontId="17" fillId="0" borderId="2" xfId="4" applyFont="1" applyBorder="1" applyAlignment="1">
      <alignment horizontal="centerContinuous" vertical="center"/>
    </xf>
    <xf numFmtId="0" fontId="17" fillId="0" borderId="4" xfId="4" applyFont="1" applyBorder="1" applyAlignment="1">
      <alignment horizontal="centerContinuous" vertical="center"/>
    </xf>
    <xf numFmtId="0" fontId="17" fillId="0" borderId="3" xfId="4" applyFont="1" applyBorder="1" applyAlignment="1">
      <alignment horizontal="centerContinuous" vertical="center"/>
    </xf>
    <xf numFmtId="0" fontId="17" fillId="0" borderId="5" xfId="4" applyFont="1" applyBorder="1" applyAlignment="1">
      <alignment horizontal="centerContinuous" vertical="center"/>
    </xf>
    <xf numFmtId="0" fontId="17" fillId="0" borderId="6" xfId="4" applyFont="1" applyBorder="1" applyAlignment="1">
      <alignment horizontal="centerContinuous" vertical="center"/>
    </xf>
    <xf numFmtId="0" fontId="17" fillId="0" borderId="0" xfId="4" applyFont="1" applyAlignment="1">
      <alignment horizontal="centerContinuous" vertical="center"/>
    </xf>
    <xf numFmtId="0" fontId="17" fillId="0" borderId="12" xfId="4" applyFont="1" applyBorder="1" applyAlignment="1">
      <alignment horizontal="centerContinuous" vertical="center"/>
    </xf>
    <xf numFmtId="0" fontId="16" fillId="0" borderId="8" xfId="4" applyFont="1" applyBorder="1" applyAlignment="1">
      <alignment horizontal="centerContinuous"/>
    </xf>
    <xf numFmtId="0" fontId="16" fillId="0" borderId="10" xfId="4" applyFont="1" applyBorder="1" applyAlignment="1">
      <alignment horizontal="centerContinuous"/>
    </xf>
    <xf numFmtId="0" fontId="17" fillId="0" borderId="8" xfId="4" applyFont="1" applyBorder="1" applyAlignment="1">
      <alignment horizontal="centerContinuous" vertical="center"/>
    </xf>
    <xf numFmtId="0" fontId="17" fillId="0" borderId="9" xfId="4" applyFont="1" applyBorder="1" applyAlignment="1">
      <alignment horizontal="centerContinuous" vertical="center"/>
    </xf>
    <xf numFmtId="0" fontId="17" fillId="0" borderId="10" xfId="4" applyFont="1" applyBorder="1" applyAlignment="1">
      <alignment horizontal="centerContinuous" vertical="center"/>
    </xf>
    <xf numFmtId="0" fontId="17" fillId="0" borderId="11" xfId="4" applyFont="1" applyBorder="1" applyAlignment="1">
      <alignment horizontal="centerContinuous" vertical="center"/>
    </xf>
    <xf numFmtId="0" fontId="16" fillId="0" borderId="6" xfId="4" applyFont="1" applyBorder="1"/>
    <xf numFmtId="0" fontId="16" fillId="0" borderId="7" xfId="4" applyFont="1" applyBorder="1"/>
    <xf numFmtId="0" fontId="17" fillId="0" borderId="0" xfId="4" applyFont="1"/>
    <xf numFmtId="14" fontId="16" fillId="0" borderId="0" xfId="4" applyNumberFormat="1" applyFont="1"/>
    <xf numFmtId="169" fontId="16" fillId="0" borderId="0" xfId="4" applyNumberFormat="1" applyFont="1"/>
    <xf numFmtId="14" fontId="16" fillId="0" borderId="0" xfId="4" applyNumberFormat="1" applyFont="1" applyAlignment="1">
      <alignment horizontal="left"/>
    </xf>
    <xf numFmtId="1" fontId="17" fillId="0" borderId="0" xfId="5" applyNumberFormat="1" applyFont="1" applyAlignment="1">
      <alignment horizontal="center" vertical="center"/>
    </xf>
    <xf numFmtId="167" fontId="17" fillId="0" borderId="0" xfId="4" applyNumberFormat="1" applyFont="1" applyAlignment="1">
      <alignment horizontal="center" vertical="center"/>
    </xf>
    <xf numFmtId="1" fontId="17" fillId="0" borderId="0" xfId="4" applyNumberFormat="1" applyFont="1" applyAlignment="1">
      <alignment horizontal="center"/>
    </xf>
    <xf numFmtId="170" fontId="17" fillId="0" borderId="0" xfId="4" applyNumberFormat="1" applyFont="1" applyAlignment="1">
      <alignment horizontal="right"/>
    </xf>
    <xf numFmtId="1" fontId="16" fillId="0" borderId="0" xfId="4" applyNumberFormat="1" applyFont="1" applyAlignment="1">
      <alignment horizontal="center"/>
    </xf>
    <xf numFmtId="170" fontId="16" fillId="0" borderId="0" xfId="4" applyNumberFormat="1" applyFont="1" applyAlignment="1">
      <alignment horizontal="right"/>
    </xf>
    <xf numFmtId="1" fontId="16" fillId="0" borderId="9" xfId="4" applyNumberFormat="1" applyFont="1" applyBorder="1" applyAlignment="1">
      <alignment horizontal="center"/>
    </xf>
    <xf numFmtId="170" fontId="16" fillId="0" borderId="9" xfId="4" applyNumberFormat="1" applyFont="1" applyBorder="1" applyAlignment="1">
      <alignment horizontal="right"/>
    </xf>
    <xf numFmtId="0" fontId="16" fillId="0" borderId="0" xfId="4" applyFont="1" applyAlignment="1">
      <alignment horizontal="center"/>
    </xf>
    <xf numFmtId="1" fontId="17" fillId="0" borderId="13" xfId="4" applyNumberFormat="1" applyFont="1" applyBorder="1" applyAlignment="1">
      <alignment horizontal="center"/>
    </xf>
    <xf numFmtId="170" fontId="17" fillId="0" borderId="13" xfId="4" applyNumberFormat="1" applyFont="1" applyBorder="1" applyAlignment="1">
      <alignment horizontal="right"/>
    </xf>
    <xf numFmtId="170" fontId="16" fillId="0" borderId="0" xfId="4" applyNumberFormat="1" applyFont="1"/>
    <xf numFmtId="0" fontId="1" fillId="0" borderId="0" xfId="6"/>
    <xf numFmtId="170" fontId="17" fillId="0" borderId="9" xfId="4" applyNumberFormat="1" applyFont="1" applyBorder="1"/>
    <xf numFmtId="170" fontId="16" fillId="0" borderId="9" xfId="4" applyNumberFormat="1" applyFont="1" applyBorder="1"/>
    <xf numFmtId="170" fontId="17" fillId="0" borderId="0" xfId="4" applyNumberFormat="1" applyFont="1"/>
    <xf numFmtId="0" fontId="16" fillId="0" borderId="8" xfId="4" applyFont="1" applyBorder="1"/>
    <xf numFmtId="0" fontId="16" fillId="0" borderId="9" xfId="4" applyFont="1" applyBorder="1"/>
    <xf numFmtId="0" fontId="16" fillId="0" borderId="10" xfId="4" applyFont="1" applyBorder="1"/>
    <xf numFmtId="0" fontId="16" fillId="8" borderId="0" xfId="4" applyFont="1" applyFill="1"/>
    <xf numFmtId="0" fontId="17" fillId="0" borderId="0" xfId="4" applyFont="1" applyAlignment="1">
      <alignment horizontal="center"/>
    </xf>
    <xf numFmtId="1" fontId="17" fillId="0" borderId="0" xfId="5" applyNumberFormat="1" applyFont="1" applyAlignment="1">
      <alignment horizontal="right"/>
    </xf>
    <xf numFmtId="171" fontId="17" fillId="0" borderId="0" xfId="7" applyNumberFormat="1" applyFont="1" applyAlignment="1">
      <alignment horizontal="right"/>
    </xf>
    <xf numFmtId="1" fontId="16" fillId="0" borderId="0" xfId="5" applyNumberFormat="1" applyFont="1" applyAlignment="1">
      <alignment horizontal="right"/>
    </xf>
    <xf numFmtId="171" fontId="16" fillId="0" borderId="0" xfId="7" applyNumberFormat="1" applyFont="1" applyAlignment="1">
      <alignment horizontal="right"/>
    </xf>
    <xf numFmtId="172" fontId="16" fillId="0" borderId="13" xfId="7" applyNumberFormat="1" applyFont="1" applyBorder="1" applyAlignment="1">
      <alignment horizontal="center"/>
    </xf>
    <xf numFmtId="171" fontId="16" fillId="0" borderId="13" xfId="7" applyNumberFormat="1" applyFont="1" applyBorder="1" applyAlignment="1">
      <alignment horizontal="right"/>
    </xf>
    <xf numFmtId="0" fontId="8" fillId="2" borderId="1" xfId="3" applyFont="1" applyFill="1" applyBorder="1" applyAlignment="1">
      <alignment horizontal="center"/>
    </xf>
    <xf numFmtId="0" fontId="17" fillId="0" borderId="2" xfId="4" applyFont="1" applyBorder="1" applyAlignment="1">
      <alignment horizontal="center" vertical="center"/>
    </xf>
    <xf numFmtId="0" fontId="17" fillId="0" borderId="4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8" xfId="4" applyFont="1" applyBorder="1" applyAlignment="1">
      <alignment horizontal="center" vertical="center"/>
    </xf>
    <xf numFmtId="0" fontId="17" fillId="0" borderId="9" xfId="4" applyFont="1" applyBorder="1" applyAlignment="1">
      <alignment horizontal="center" vertical="center"/>
    </xf>
    <xf numFmtId="0" fontId="17" fillId="0" borderId="10" xfId="4" applyFont="1" applyBorder="1" applyAlignment="1">
      <alignment horizontal="center" vertical="center"/>
    </xf>
    <xf numFmtId="0" fontId="17" fillId="0" borderId="5" xfId="4" applyFont="1" applyBorder="1" applyAlignment="1">
      <alignment horizontal="center" vertical="center"/>
    </xf>
    <xf numFmtId="0" fontId="17" fillId="0" borderId="11" xfId="4" applyFont="1" applyBorder="1" applyAlignment="1">
      <alignment horizontal="center" vertical="center"/>
    </xf>
    <xf numFmtId="0" fontId="18" fillId="0" borderId="0" xfId="4" applyFont="1" applyAlignment="1">
      <alignment horizontal="center" vertical="center" wrapText="1"/>
    </xf>
    <xf numFmtId="0" fontId="17" fillId="0" borderId="6" xfId="4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0" fontId="17" fillId="0" borderId="7" xfId="4" applyFont="1" applyBorder="1" applyAlignment="1">
      <alignment horizontal="center" vertical="center" wrapText="1"/>
    </xf>
    <xf numFmtId="0" fontId="19" fillId="0" borderId="0" xfId="6" applyFont="1" applyAlignment="1">
      <alignment horizontal="center" vertical="center" wrapText="1"/>
    </xf>
  </cellXfs>
  <cellStyles count="8">
    <cellStyle name="Millares 2 2" xfId="7"/>
    <cellStyle name="Millares 3" xfId="5"/>
    <cellStyle name="Moneda" xfId="1" builtinId="4"/>
    <cellStyle name="Moneda [0]" xfId="2" builtinId="7"/>
    <cellStyle name="Normal" xfId="0" builtinId="0"/>
    <cellStyle name="Normal 2" xfId="6"/>
    <cellStyle name="Normal 2 2" xfId="4"/>
    <cellStyle name="Normal 2 3 2 2 2 2 2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4FF30977-CA3B-4133-B7AB-A66469D11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EC78C2FA-6179-498B-9159-1CE0FC8A2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E024B967-B2E7-48DD-AE9E-40B457A8A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96269E59-AC7E-4A04-A37D-044220A28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S%20NIIF\3.%20Asoca&#241;a\Asoca&#241;a\Informes%20y%20notas%202016%20-%202015\TABLAS%20PARA%20ELABORAR%20E.F.%20ASOCA&#209;A%202015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1%20Planning%20Materiality%20Worksheet%20-%20CVC%202004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acturacion\Escritorio\JOSE%20LUIS\DIEGO%20RAMIREZ\RECIBOS%20DE%20CAJA\SEPTIEMBRE%202011\115309%20CRUZ%20BLANCA%20$16.885.57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clinicaofta-my.sharepoint.com\Users\jefefacturacion\AppData\Local\Microsoft\Windows\Temporary%20Internet%20Files\Content.Outlook\EYELZ8PH\INFORME%20DE%20VENTAS%20ENE%2031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3%20Resumen%20de%20Contrato%20CVC%20Abril%202010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rodriguezma\AppData\Local\Microsoft\Windows\Temporary%20Internet%20Files\Content.Outlook\V7ONAAKN\13410%203%20Fideicomiso%20carretera%20Cienaga%20Barranquilla%202007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RES LISTO"/>
      <sheetName val="EGRESOS OPERAC DEFINITIVO"/>
      <sheetName val="INVERSIONES"/>
      <sheetName val="detalle disponible 2016"/>
      <sheetName val="Hoja5"/>
      <sheetName val="DISPONIBLE"/>
      <sheetName val="PATRIM"/>
      <sheetName val="Informe 30 Dic "/>
      <sheetName val="ingreos  gastos  2015"/>
      <sheetName val="EGRESOS PARA  CUADRE ELIMINAR"/>
      <sheetName val="Hoja2"/>
      <sheetName val="OTROS INGRESOS-EGRESOS NO OPERA"/>
      <sheetName val="PYG JOSE"/>
      <sheetName val="CUENTAS X PAGAR"/>
      <sheetName val="BALANCE"/>
      <sheetName val="Hoja1"/>
      <sheetName val="PATRIM 2015"/>
      <sheetName val="EGRESOS OPERACIONALES "/>
      <sheetName val="ORIGINAL"/>
      <sheetName val="Gastos adminis"/>
      <sheetName val="CTAS ORDEN"/>
      <sheetName val="DEUDORES"/>
      <sheetName val="PROPIEDAD Y EQUIPOS NETOS"/>
      <sheetName val="OBLIGAC LABORALES"/>
      <sheetName val="SITUA.FINANC"/>
      <sheetName val="FLUJOEFEC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Materialidad a Abril 2010"/>
      <sheetName val="Sheet2"/>
      <sheetName val="Sheet3"/>
      <sheetName val="Materialidad Dic 09"/>
      <sheetName val="Input &amp; Summary Dic"/>
      <sheetName val="Materialidad Jun 09"/>
      <sheetName val="Materialidad Abril 2010"/>
      <sheetName val="Sliding Scale"/>
      <sheetName val="Module1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Shareholders' Equity</v>
          </cell>
        </row>
        <row r="4">
          <cell r="B4">
            <v>1017354</v>
          </cell>
        </row>
        <row r="5">
          <cell r="B5">
            <v>0.03</v>
          </cell>
        </row>
        <row r="8">
          <cell r="B8">
            <v>30520.62</v>
          </cell>
        </row>
        <row r="10">
          <cell r="B10">
            <v>3052.0619999999999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(3)"/>
      <sheetName val="patrim"/>
    </sheetNames>
    <sheetDataSet>
      <sheetData sheetId="0">
        <row r="9">
          <cell r="A9">
            <v>48569</v>
          </cell>
        </row>
        <row r="10">
          <cell r="A10">
            <v>48329</v>
          </cell>
        </row>
        <row r="11">
          <cell r="A11">
            <v>48441</v>
          </cell>
        </row>
        <row r="12">
          <cell r="A12">
            <v>48126</v>
          </cell>
        </row>
        <row r="13">
          <cell r="A13">
            <v>47957</v>
          </cell>
        </row>
        <row r="14">
          <cell r="A14">
            <v>48070</v>
          </cell>
        </row>
        <row r="15">
          <cell r="A15">
            <v>48230</v>
          </cell>
        </row>
        <row r="16">
          <cell r="A16">
            <v>48758</v>
          </cell>
        </row>
        <row r="17">
          <cell r="A17">
            <v>47956</v>
          </cell>
        </row>
        <row r="18">
          <cell r="A18">
            <v>48773</v>
          </cell>
        </row>
        <row r="19">
          <cell r="A19">
            <v>48078</v>
          </cell>
        </row>
        <row r="20">
          <cell r="A20">
            <v>48027</v>
          </cell>
        </row>
        <row r="21">
          <cell r="A21">
            <v>48268</v>
          </cell>
        </row>
        <row r="22">
          <cell r="A22">
            <v>47961</v>
          </cell>
        </row>
        <row r="23">
          <cell r="A23">
            <v>48095</v>
          </cell>
        </row>
        <row r="24">
          <cell r="A24">
            <v>48478</v>
          </cell>
        </row>
        <row r="25">
          <cell r="A25">
            <v>47948</v>
          </cell>
        </row>
        <row r="26">
          <cell r="A26">
            <v>48215</v>
          </cell>
        </row>
        <row r="27">
          <cell r="A27">
            <v>48551</v>
          </cell>
        </row>
        <row r="28">
          <cell r="A28">
            <v>48341</v>
          </cell>
        </row>
        <row r="29">
          <cell r="A29">
            <v>48355</v>
          </cell>
        </row>
        <row r="30">
          <cell r="A30">
            <v>48170</v>
          </cell>
        </row>
        <row r="31">
          <cell r="A31">
            <v>48693</v>
          </cell>
        </row>
        <row r="32">
          <cell r="A32">
            <v>48236</v>
          </cell>
        </row>
        <row r="33">
          <cell r="A33">
            <v>48124</v>
          </cell>
        </row>
        <row r="34">
          <cell r="A34">
            <v>47958</v>
          </cell>
        </row>
        <row r="35">
          <cell r="A35">
            <v>48795</v>
          </cell>
        </row>
        <row r="36">
          <cell r="A36">
            <v>48267</v>
          </cell>
        </row>
        <row r="37">
          <cell r="A37">
            <v>48056</v>
          </cell>
        </row>
        <row r="38">
          <cell r="A38">
            <v>48106</v>
          </cell>
        </row>
        <row r="39">
          <cell r="A39">
            <v>48347</v>
          </cell>
        </row>
        <row r="40">
          <cell r="A40">
            <v>48180</v>
          </cell>
        </row>
        <row r="41">
          <cell r="A41">
            <v>48526</v>
          </cell>
        </row>
        <row r="42">
          <cell r="A42">
            <v>48192</v>
          </cell>
        </row>
        <row r="43">
          <cell r="A43">
            <v>48837</v>
          </cell>
        </row>
        <row r="44">
          <cell r="A44">
            <v>48432</v>
          </cell>
        </row>
        <row r="45">
          <cell r="A45">
            <v>48032</v>
          </cell>
        </row>
        <row r="46">
          <cell r="A46">
            <v>48841</v>
          </cell>
        </row>
        <row r="47">
          <cell r="A47">
            <v>48447</v>
          </cell>
        </row>
        <row r="48">
          <cell r="A48">
            <v>47988</v>
          </cell>
        </row>
        <row r="49">
          <cell r="A49">
            <v>48723</v>
          </cell>
        </row>
        <row r="50">
          <cell r="A50">
            <v>48290</v>
          </cell>
        </row>
        <row r="51">
          <cell r="A51">
            <v>48799</v>
          </cell>
        </row>
        <row r="52">
          <cell r="A52">
            <v>48067</v>
          </cell>
        </row>
        <row r="53">
          <cell r="A53">
            <v>48306</v>
          </cell>
        </row>
        <row r="54">
          <cell r="A54">
            <v>48832</v>
          </cell>
        </row>
        <row r="55">
          <cell r="A55">
            <v>48254</v>
          </cell>
        </row>
        <row r="56">
          <cell r="A56">
            <v>47983</v>
          </cell>
        </row>
        <row r="57">
          <cell r="A57">
            <v>48195</v>
          </cell>
        </row>
        <row r="58">
          <cell r="A58">
            <v>47954</v>
          </cell>
        </row>
        <row r="59">
          <cell r="A59">
            <v>48057</v>
          </cell>
        </row>
        <row r="60">
          <cell r="A60">
            <v>48375</v>
          </cell>
        </row>
        <row r="61">
          <cell r="A61">
            <v>47981</v>
          </cell>
        </row>
        <row r="62">
          <cell r="A62">
            <v>48772</v>
          </cell>
        </row>
        <row r="63">
          <cell r="A63">
            <v>48804</v>
          </cell>
        </row>
        <row r="64">
          <cell r="A64">
            <v>48787</v>
          </cell>
        </row>
        <row r="65">
          <cell r="A65">
            <v>47992</v>
          </cell>
        </row>
        <row r="66">
          <cell r="A66">
            <v>48063</v>
          </cell>
        </row>
        <row r="67">
          <cell r="A67">
            <v>48398</v>
          </cell>
        </row>
        <row r="68">
          <cell r="A68">
            <v>48348</v>
          </cell>
        </row>
        <row r="69">
          <cell r="A69">
            <v>47951</v>
          </cell>
        </row>
        <row r="70">
          <cell r="A70">
            <v>48744</v>
          </cell>
        </row>
        <row r="71">
          <cell r="A71">
            <v>48221</v>
          </cell>
        </row>
        <row r="72">
          <cell r="A72">
            <v>48338</v>
          </cell>
        </row>
        <row r="73">
          <cell r="A73">
            <v>48130</v>
          </cell>
        </row>
        <row r="74">
          <cell r="A74">
            <v>48725</v>
          </cell>
        </row>
        <row r="75">
          <cell r="A75">
            <v>48113</v>
          </cell>
        </row>
        <row r="76">
          <cell r="A76">
            <v>48743</v>
          </cell>
        </row>
        <row r="77">
          <cell r="A77">
            <v>48424</v>
          </cell>
        </row>
        <row r="78">
          <cell r="A78">
            <v>48556</v>
          </cell>
        </row>
        <row r="79">
          <cell r="A79">
            <v>48790</v>
          </cell>
        </row>
        <row r="80">
          <cell r="A80">
            <v>48546</v>
          </cell>
        </row>
        <row r="81">
          <cell r="A81">
            <v>48454</v>
          </cell>
        </row>
        <row r="82">
          <cell r="A82">
            <v>48028</v>
          </cell>
        </row>
        <row r="83">
          <cell r="A83">
            <v>48292</v>
          </cell>
        </row>
        <row r="84">
          <cell r="A84">
            <v>48842</v>
          </cell>
        </row>
        <row r="85">
          <cell r="A85">
            <v>48573</v>
          </cell>
        </row>
        <row r="86">
          <cell r="A86">
            <v>47999</v>
          </cell>
        </row>
        <row r="87">
          <cell r="A87">
            <v>48812</v>
          </cell>
        </row>
        <row r="88">
          <cell r="A88">
            <v>48058</v>
          </cell>
        </row>
        <row r="89">
          <cell r="A89">
            <v>48210</v>
          </cell>
        </row>
        <row r="90">
          <cell r="A90">
            <v>48782</v>
          </cell>
        </row>
        <row r="91">
          <cell r="A91">
            <v>48143</v>
          </cell>
        </row>
        <row r="92">
          <cell r="A92">
            <v>48406</v>
          </cell>
        </row>
        <row r="93">
          <cell r="A93">
            <v>48084</v>
          </cell>
        </row>
        <row r="94">
          <cell r="A94">
            <v>47987</v>
          </cell>
        </row>
        <row r="95">
          <cell r="A95">
            <v>48248</v>
          </cell>
        </row>
        <row r="96">
          <cell r="A96">
            <v>48826</v>
          </cell>
        </row>
        <row r="97">
          <cell r="A97">
            <v>48749</v>
          </cell>
        </row>
        <row r="98">
          <cell r="A98">
            <v>47982</v>
          </cell>
        </row>
        <row r="99">
          <cell r="A99">
            <v>48007</v>
          </cell>
        </row>
        <row r="100">
          <cell r="A100">
            <v>48339</v>
          </cell>
        </row>
        <row r="101">
          <cell r="A101">
            <v>48262</v>
          </cell>
        </row>
        <row r="102">
          <cell r="A102">
            <v>48794</v>
          </cell>
        </row>
        <row r="103">
          <cell r="A103">
            <v>48049</v>
          </cell>
        </row>
        <row r="104">
          <cell r="A104">
            <v>48401</v>
          </cell>
        </row>
        <row r="105">
          <cell r="A105">
            <v>48335</v>
          </cell>
        </row>
        <row r="106">
          <cell r="A106">
            <v>48147</v>
          </cell>
        </row>
        <row r="107">
          <cell r="A107">
            <v>48583</v>
          </cell>
        </row>
        <row r="108">
          <cell r="A108">
            <v>48240</v>
          </cell>
        </row>
        <row r="109">
          <cell r="A109">
            <v>48437</v>
          </cell>
        </row>
        <row r="110">
          <cell r="A110">
            <v>48225</v>
          </cell>
        </row>
        <row r="111">
          <cell r="A111">
            <v>47935</v>
          </cell>
        </row>
        <row r="112">
          <cell r="A112">
            <v>48249</v>
          </cell>
        </row>
        <row r="113">
          <cell r="A113">
            <v>48536</v>
          </cell>
        </row>
        <row r="114">
          <cell r="A114">
            <v>48025</v>
          </cell>
        </row>
        <row r="115">
          <cell r="A115">
            <v>48770</v>
          </cell>
        </row>
        <row r="116">
          <cell r="A116">
            <v>48748</v>
          </cell>
        </row>
        <row r="117">
          <cell r="A117">
            <v>48075</v>
          </cell>
        </row>
        <row r="118">
          <cell r="A118">
            <v>48162</v>
          </cell>
        </row>
        <row r="119">
          <cell r="A119">
            <v>48352</v>
          </cell>
        </row>
        <row r="120">
          <cell r="A120">
            <v>48371</v>
          </cell>
        </row>
        <row r="121">
          <cell r="A121">
            <v>48005</v>
          </cell>
        </row>
        <row r="122">
          <cell r="A122">
            <v>48434</v>
          </cell>
        </row>
        <row r="123">
          <cell r="A123">
            <v>48806</v>
          </cell>
        </row>
        <row r="124">
          <cell r="A124">
            <v>48579</v>
          </cell>
        </row>
        <row r="125">
          <cell r="A125">
            <v>47985</v>
          </cell>
        </row>
        <row r="126">
          <cell r="A126">
            <v>48819</v>
          </cell>
        </row>
        <row r="127">
          <cell r="A127">
            <v>48239</v>
          </cell>
        </row>
        <row r="128">
          <cell r="A128">
            <v>48117</v>
          </cell>
        </row>
        <row r="129">
          <cell r="A129">
            <v>48128</v>
          </cell>
        </row>
        <row r="130">
          <cell r="A130">
            <v>48115</v>
          </cell>
        </row>
        <row r="131">
          <cell r="A131">
            <v>48284</v>
          </cell>
        </row>
        <row r="132">
          <cell r="A132">
            <v>48742</v>
          </cell>
        </row>
        <row r="133">
          <cell r="A133">
            <v>48226</v>
          </cell>
        </row>
        <row r="134">
          <cell r="A134">
            <v>47936</v>
          </cell>
        </row>
        <row r="135">
          <cell r="A135">
            <v>48114</v>
          </cell>
        </row>
        <row r="136">
          <cell r="A136">
            <v>48129</v>
          </cell>
        </row>
        <row r="137">
          <cell r="A137">
            <v>48452</v>
          </cell>
        </row>
        <row r="138">
          <cell r="A138">
            <v>48146</v>
          </cell>
        </row>
        <row r="139">
          <cell r="A139">
            <v>48079</v>
          </cell>
        </row>
        <row r="140">
          <cell r="A140">
            <v>48273</v>
          </cell>
        </row>
        <row r="141">
          <cell r="A141">
            <v>47980</v>
          </cell>
        </row>
        <row r="142">
          <cell r="A142">
            <v>48260</v>
          </cell>
        </row>
        <row r="143">
          <cell r="A143">
            <v>48119</v>
          </cell>
        </row>
        <row r="144">
          <cell r="A144">
            <v>48220</v>
          </cell>
        </row>
        <row r="145">
          <cell r="A145">
            <v>48140</v>
          </cell>
        </row>
        <row r="146">
          <cell r="A146">
            <v>48403</v>
          </cell>
        </row>
        <row r="147">
          <cell r="A147">
            <v>48443</v>
          </cell>
        </row>
        <row r="148">
          <cell r="A148">
            <v>48159</v>
          </cell>
        </row>
        <row r="149">
          <cell r="A149">
            <v>48304</v>
          </cell>
        </row>
        <row r="150">
          <cell r="A150">
            <v>48690</v>
          </cell>
        </row>
        <row r="151">
          <cell r="A151">
            <v>48004</v>
          </cell>
        </row>
        <row r="152">
          <cell r="A152">
            <v>48820</v>
          </cell>
        </row>
        <row r="153">
          <cell r="A153">
            <v>47986</v>
          </cell>
        </row>
        <row r="154">
          <cell r="A154">
            <v>48703</v>
          </cell>
        </row>
        <row r="155">
          <cell r="A155">
            <v>48342</v>
          </cell>
        </row>
        <row r="156">
          <cell r="A156">
            <v>48380</v>
          </cell>
        </row>
        <row r="157">
          <cell r="A157">
            <v>48243</v>
          </cell>
        </row>
        <row r="158">
          <cell r="A158">
            <v>48777</v>
          </cell>
        </row>
        <row r="159">
          <cell r="A159">
            <v>48196</v>
          </cell>
        </row>
        <row r="160">
          <cell r="A160">
            <v>47955</v>
          </cell>
        </row>
        <row r="161">
          <cell r="A161">
            <v>48580</v>
          </cell>
        </row>
        <row r="162">
          <cell r="A162">
            <v>48280</v>
          </cell>
        </row>
        <row r="163">
          <cell r="A163">
            <v>47949</v>
          </cell>
        </row>
        <row r="164">
          <cell r="A164">
            <v>48425</v>
          </cell>
        </row>
        <row r="165">
          <cell r="A165">
            <v>48031</v>
          </cell>
        </row>
        <row r="166">
          <cell r="A166">
            <v>47946</v>
          </cell>
        </row>
        <row r="167">
          <cell r="A167">
            <v>48029</v>
          </cell>
        </row>
        <row r="168">
          <cell r="A168">
            <v>48436</v>
          </cell>
        </row>
        <row r="169">
          <cell r="A169">
            <v>48785</v>
          </cell>
        </row>
        <row r="170">
          <cell r="A170">
            <v>48021</v>
          </cell>
        </row>
        <row r="171">
          <cell r="A171">
            <v>47965</v>
          </cell>
        </row>
        <row r="172">
          <cell r="A172">
            <v>48250</v>
          </cell>
        </row>
        <row r="173">
          <cell r="A173">
            <v>48399</v>
          </cell>
        </row>
        <row r="174">
          <cell r="A174">
            <v>47959</v>
          </cell>
        </row>
        <row r="175">
          <cell r="A175">
            <v>48691</v>
          </cell>
        </row>
        <row r="176">
          <cell r="A176">
            <v>48233</v>
          </cell>
        </row>
        <row r="177">
          <cell r="A177">
            <v>48353</v>
          </cell>
        </row>
        <row r="178">
          <cell r="A178">
            <v>48445</v>
          </cell>
        </row>
        <row r="179">
          <cell r="A179">
            <v>48076</v>
          </cell>
        </row>
        <row r="180">
          <cell r="A180">
            <v>48131</v>
          </cell>
        </row>
        <row r="181">
          <cell r="A181">
            <v>48065</v>
          </cell>
        </row>
        <row r="182">
          <cell r="A182">
            <v>48449</v>
          </cell>
        </row>
        <row r="183">
          <cell r="A183">
            <v>48316</v>
          </cell>
        </row>
        <row r="184">
          <cell r="A184">
            <v>48558</v>
          </cell>
        </row>
        <row r="185">
          <cell r="A185">
            <v>48134</v>
          </cell>
        </row>
        <row r="186">
          <cell r="A186">
            <v>48080</v>
          </cell>
        </row>
        <row r="187">
          <cell r="A187">
            <v>48796</v>
          </cell>
        </row>
        <row r="188">
          <cell r="A188">
            <v>48343</v>
          </cell>
        </row>
        <row r="189">
          <cell r="A189">
            <v>48265</v>
          </cell>
        </row>
        <row r="190">
          <cell r="A190">
            <v>48323</v>
          </cell>
        </row>
        <row r="191">
          <cell r="A191">
            <v>48724</v>
          </cell>
        </row>
        <row r="192">
          <cell r="A192">
            <v>48219</v>
          </cell>
        </row>
        <row r="193">
          <cell r="A193">
            <v>48313</v>
          </cell>
        </row>
        <row r="194">
          <cell r="A194">
            <v>48068</v>
          </cell>
        </row>
        <row r="195">
          <cell r="A195">
            <v>48006</v>
          </cell>
        </row>
        <row r="196">
          <cell r="A196">
            <v>48497</v>
          </cell>
        </row>
        <row r="197">
          <cell r="A197">
            <v>48253</v>
          </cell>
        </row>
        <row r="198">
          <cell r="A198">
            <v>48440</v>
          </cell>
        </row>
        <row r="199">
          <cell r="A199">
            <v>48515</v>
          </cell>
        </row>
        <row r="200">
          <cell r="A200">
            <v>48072</v>
          </cell>
        </row>
        <row r="201">
          <cell r="A201">
            <v>48492</v>
          </cell>
        </row>
        <row r="202">
          <cell r="A202">
            <v>47960</v>
          </cell>
        </row>
        <row r="203">
          <cell r="A203">
            <v>48294</v>
          </cell>
        </row>
        <row r="204">
          <cell r="A204">
            <v>48753</v>
          </cell>
        </row>
        <row r="205">
          <cell r="A205">
            <v>48482</v>
          </cell>
        </row>
        <row r="206">
          <cell r="A206">
            <v>48408</v>
          </cell>
        </row>
        <row r="207">
          <cell r="A207">
            <v>48429</v>
          </cell>
        </row>
        <row r="208">
          <cell r="A208">
            <v>48030</v>
          </cell>
        </row>
        <row r="209">
          <cell r="A209">
            <v>48278</v>
          </cell>
        </row>
        <row r="210">
          <cell r="A210">
            <v>48040</v>
          </cell>
        </row>
        <row r="211">
          <cell r="A211">
            <v>48263</v>
          </cell>
        </row>
        <row r="212">
          <cell r="A212">
            <v>47945</v>
          </cell>
        </row>
        <row r="213">
          <cell r="A213">
            <v>48026</v>
          </cell>
        </row>
        <row r="214">
          <cell r="A214">
            <v>48074</v>
          </cell>
        </row>
        <row r="215">
          <cell r="A215">
            <v>48433</v>
          </cell>
        </row>
        <row r="216">
          <cell r="A216">
            <v>48037</v>
          </cell>
        </row>
        <row r="217">
          <cell r="A217">
            <v>48274</v>
          </cell>
        </row>
        <row r="218">
          <cell r="A218">
            <v>48529</v>
          </cell>
        </row>
        <row r="219">
          <cell r="A219">
            <v>48797</v>
          </cell>
        </row>
        <row r="220">
          <cell r="A220">
            <v>48783</v>
          </cell>
        </row>
        <row r="221">
          <cell r="A221">
            <v>48781</v>
          </cell>
        </row>
        <row r="222">
          <cell r="A222">
            <v>48083</v>
          </cell>
        </row>
        <row r="223">
          <cell r="A223">
            <v>48132</v>
          </cell>
        </row>
        <row r="224">
          <cell r="A224">
            <v>48801</v>
          </cell>
        </row>
        <row r="225">
          <cell r="A225">
            <v>48418</v>
          </cell>
        </row>
        <row r="226">
          <cell r="A226">
            <v>48430</v>
          </cell>
        </row>
        <row r="227">
          <cell r="A227">
            <v>48552</v>
          </cell>
        </row>
        <row r="228">
          <cell r="A228">
            <v>47990</v>
          </cell>
        </row>
        <row r="229">
          <cell r="A229">
            <v>48451</v>
          </cell>
        </row>
        <row r="230">
          <cell r="A230">
            <v>48460</v>
          </cell>
        </row>
        <row r="231">
          <cell r="A231">
            <v>48762</v>
          </cell>
        </row>
        <row r="232">
          <cell r="A232">
            <v>48711</v>
          </cell>
        </row>
        <row r="233">
          <cell r="A233">
            <v>48713</v>
          </cell>
        </row>
        <row r="234">
          <cell r="A234">
            <v>48718</v>
          </cell>
        </row>
        <row r="235">
          <cell r="A235">
            <v>48722</v>
          </cell>
        </row>
        <row r="236">
          <cell r="A236">
            <v>48635</v>
          </cell>
        </row>
        <row r="237">
          <cell r="A237">
            <v>48942</v>
          </cell>
        </row>
        <row r="238">
          <cell r="A238">
            <v>48892</v>
          </cell>
        </row>
        <row r="239">
          <cell r="A239">
            <v>48941</v>
          </cell>
        </row>
        <row r="240">
          <cell r="A240">
            <v>48650</v>
          </cell>
        </row>
        <row r="241">
          <cell r="A241">
            <v>48651</v>
          </cell>
        </row>
        <row r="242">
          <cell r="A242">
            <v>48396</v>
          </cell>
        </row>
        <row r="243">
          <cell r="A243">
            <v>48926</v>
          </cell>
        </row>
        <row r="244">
          <cell r="A244">
            <v>49043</v>
          </cell>
        </row>
        <row r="245">
          <cell r="A245">
            <v>48689</v>
          </cell>
        </row>
        <row r="246">
          <cell r="A246">
            <v>48135</v>
          </cell>
        </row>
        <row r="247">
          <cell r="A247">
            <v>48616</v>
          </cell>
        </row>
        <row r="248">
          <cell r="A248">
            <v>48400</v>
          </cell>
        </row>
        <row r="249">
          <cell r="A249">
            <v>48422</v>
          </cell>
        </row>
        <row r="250">
          <cell r="A250">
            <v>48298</v>
          </cell>
        </row>
        <row r="251">
          <cell r="A251">
            <v>48977</v>
          </cell>
        </row>
        <row r="252">
          <cell r="A252">
            <v>48582</v>
          </cell>
        </row>
        <row r="253">
          <cell r="A253">
            <v>48680</v>
          </cell>
        </row>
        <row r="254">
          <cell r="A254">
            <v>48349</v>
          </cell>
        </row>
        <row r="255">
          <cell r="A255">
            <v>49013</v>
          </cell>
        </row>
        <row r="256">
          <cell r="A256">
            <v>48228</v>
          </cell>
        </row>
        <row r="257">
          <cell r="A257">
            <v>48995</v>
          </cell>
        </row>
        <row r="258">
          <cell r="A258">
            <v>48118</v>
          </cell>
        </row>
        <row r="259">
          <cell r="A259">
            <v>48116</v>
          </cell>
        </row>
        <row r="260">
          <cell r="A260">
            <v>47964</v>
          </cell>
        </row>
        <row r="261">
          <cell r="A261">
            <v>47989</v>
          </cell>
        </row>
        <row r="262">
          <cell r="A262">
            <v>48980</v>
          </cell>
        </row>
        <row r="263">
          <cell r="A263">
            <v>48981</v>
          </cell>
        </row>
        <row r="264">
          <cell r="A264">
            <v>48986</v>
          </cell>
        </row>
        <row r="265">
          <cell r="A265">
            <v>48895</v>
          </cell>
        </row>
        <row r="266">
          <cell r="A266">
            <v>48999</v>
          </cell>
        </row>
        <row r="267">
          <cell r="A267">
            <v>47113</v>
          </cell>
        </row>
        <row r="268">
          <cell r="A268">
            <v>48186</v>
          </cell>
        </row>
        <row r="269">
          <cell r="A269">
            <v>48982</v>
          </cell>
        </row>
        <row r="270">
          <cell r="A270">
            <v>48223</v>
          </cell>
        </row>
        <row r="271">
          <cell r="A271">
            <v>48944</v>
          </cell>
        </row>
        <row r="272">
          <cell r="A272">
            <v>48686</v>
          </cell>
        </row>
        <row r="273">
          <cell r="A273">
            <v>48687</v>
          </cell>
        </row>
        <row r="274">
          <cell r="A274">
            <v>48663</v>
          </cell>
        </row>
        <row r="275">
          <cell r="A275">
            <v>48665</v>
          </cell>
        </row>
        <row r="276">
          <cell r="A276">
            <v>48668</v>
          </cell>
        </row>
        <row r="277">
          <cell r="A277">
            <v>48673</v>
          </cell>
        </row>
        <row r="278">
          <cell r="A278">
            <v>48676</v>
          </cell>
        </row>
        <row r="279">
          <cell r="A279">
            <v>48652</v>
          </cell>
        </row>
        <row r="280">
          <cell r="A280">
            <v>48659</v>
          </cell>
        </row>
        <row r="281">
          <cell r="A281">
            <v>48660</v>
          </cell>
        </row>
        <row r="282">
          <cell r="A282">
            <v>48661</v>
          </cell>
        </row>
        <row r="283">
          <cell r="A283">
            <v>48622</v>
          </cell>
        </row>
        <row r="284">
          <cell r="A284">
            <v>48625</v>
          </cell>
        </row>
        <row r="285">
          <cell r="A285">
            <v>48632</v>
          </cell>
        </row>
        <row r="286">
          <cell r="A286">
            <v>48605</v>
          </cell>
        </row>
        <row r="287">
          <cell r="A287">
            <v>48584</v>
          </cell>
        </row>
        <row r="288">
          <cell r="A288">
            <v>48979</v>
          </cell>
        </row>
        <row r="289">
          <cell r="A289">
            <v>48978</v>
          </cell>
        </row>
        <row r="290">
          <cell r="A290">
            <v>48960</v>
          </cell>
        </row>
        <row r="291">
          <cell r="A291">
            <v>48961</v>
          </cell>
        </row>
        <row r="292">
          <cell r="A292">
            <v>48950</v>
          </cell>
        </row>
        <row r="293">
          <cell r="A293">
            <v>48945</v>
          </cell>
        </row>
        <row r="294">
          <cell r="A294">
            <v>48938</v>
          </cell>
        </row>
        <row r="295">
          <cell r="A295">
            <v>48896</v>
          </cell>
        </row>
        <row r="296">
          <cell r="A296">
            <v>48901</v>
          </cell>
        </row>
        <row r="297">
          <cell r="A297">
            <v>48909</v>
          </cell>
        </row>
        <row r="298">
          <cell r="A298">
            <v>48913</v>
          </cell>
        </row>
        <row r="299">
          <cell r="A299">
            <v>48920</v>
          </cell>
        </row>
        <row r="300">
          <cell r="A300">
            <v>48922</v>
          </cell>
        </row>
        <row r="301">
          <cell r="A301">
            <v>48923</v>
          </cell>
        </row>
        <row r="302">
          <cell r="A302">
            <v>48925</v>
          </cell>
        </row>
        <row r="303">
          <cell r="A303">
            <v>48894</v>
          </cell>
        </row>
        <row r="304">
          <cell r="A304">
            <v>48893</v>
          </cell>
        </row>
        <row r="305">
          <cell r="A305">
            <v>48882</v>
          </cell>
        </row>
        <row r="306">
          <cell r="A306">
            <v>48876</v>
          </cell>
        </row>
        <row r="307">
          <cell r="A307">
            <v>48877</v>
          </cell>
        </row>
        <row r="308">
          <cell r="A308">
            <v>48878</v>
          </cell>
        </row>
        <row r="309">
          <cell r="A309">
            <v>48869</v>
          </cell>
        </row>
        <row r="310">
          <cell r="A310">
            <v>48871</v>
          </cell>
        </row>
        <row r="311">
          <cell r="A311">
            <v>48872</v>
          </cell>
        </row>
        <row r="312">
          <cell r="A312">
            <v>48873</v>
          </cell>
        </row>
        <row r="313">
          <cell r="A313">
            <v>48850</v>
          </cell>
        </row>
        <row r="314">
          <cell r="A314">
            <v>48851</v>
          </cell>
        </row>
        <row r="315">
          <cell r="A315">
            <v>48852</v>
          </cell>
        </row>
        <row r="316">
          <cell r="A316">
            <v>48853</v>
          </cell>
        </row>
        <row r="317">
          <cell r="A317">
            <v>48855</v>
          </cell>
        </row>
        <row r="318">
          <cell r="A318">
            <v>48857</v>
          </cell>
        </row>
        <row r="319">
          <cell r="A319">
            <v>48859</v>
          </cell>
        </row>
        <row r="320">
          <cell r="A320">
            <v>48861</v>
          </cell>
        </row>
        <row r="321">
          <cell r="A321">
            <v>49035</v>
          </cell>
        </row>
        <row r="322">
          <cell r="A322">
            <v>49036</v>
          </cell>
        </row>
        <row r="323">
          <cell r="A323">
            <v>49038</v>
          </cell>
        </row>
        <row r="324">
          <cell r="A324">
            <v>49039</v>
          </cell>
        </row>
        <row r="325">
          <cell r="A325">
            <v>49042</v>
          </cell>
        </row>
        <row r="326">
          <cell r="A326">
            <v>49070</v>
          </cell>
        </row>
        <row r="327">
          <cell r="A327">
            <v>49071</v>
          </cell>
        </row>
        <row r="328">
          <cell r="A328">
            <v>49072</v>
          </cell>
        </row>
        <row r="329">
          <cell r="A329">
            <v>49023</v>
          </cell>
        </row>
        <row r="330">
          <cell r="A330">
            <v>49024</v>
          </cell>
        </row>
        <row r="331">
          <cell r="A331">
            <v>49030</v>
          </cell>
        </row>
        <row r="332">
          <cell r="A332">
            <v>49031</v>
          </cell>
        </row>
        <row r="333">
          <cell r="A333">
            <v>49032</v>
          </cell>
        </row>
        <row r="334">
          <cell r="A334">
            <v>49033</v>
          </cell>
        </row>
        <row r="335">
          <cell r="A335">
            <v>49034</v>
          </cell>
        </row>
        <row r="336">
          <cell r="A336">
            <v>49020</v>
          </cell>
        </row>
        <row r="337">
          <cell r="A337">
            <v>49015</v>
          </cell>
        </row>
        <row r="338">
          <cell r="A338">
            <v>49016</v>
          </cell>
        </row>
        <row r="339">
          <cell r="A339">
            <v>48547</v>
          </cell>
        </row>
        <row r="340">
          <cell r="A340">
            <v>48533</v>
          </cell>
        </row>
        <row r="341">
          <cell r="A341">
            <v>48270</v>
          </cell>
        </row>
        <row r="342">
          <cell r="A342">
            <v>48216</v>
          </cell>
        </row>
        <row r="343">
          <cell r="A343">
            <v>48823</v>
          </cell>
        </row>
        <row r="344">
          <cell r="A344">
            <v>48272</v>
          </cell>
        </row>
        <row r="345">
          <cell r="A345">
            <v>54545</v>
          </cell>
        </row>
        <row r="346">
          <cell r="A346">
            <v>48428</v>
          </cell>
        </row>
        <row r="347">
          <cell r="A347">
            <v>48952</v>
          </cell>
        </row>
        <row r="348">
          <cell r="A348">
            <v>48060</v>
          </cell>
        </row>
        <row r="349">
          <cell r="A349">
            <v>48565</v>
          </cell>
        </row>
        <row r="350">
          <cell r="A350">
            <v>47971</v>
          </cell>
        </row>
        <row r="351">
          <cell r="A351">
            <v>48726</v>
          </cell>
        </row>
        <row r="352">
          <cell r="A352">
            <v>48038</v>
          </cell>
        </row>
        <row r="353">
          <cell r="A353">
            <v>47969</v>
          </cell>
        </row>
        <row r="354">
          <cell r="A354">
            <v>48480</v>
          </cell>
        </row>
        <row r="355">
          <cell r="A355">
            <v>48727</v>
          </cell>
        </row>
        <row r="356">
          <cell r="A356">
            <v>47997</v>
          </cell>
        </row>
        <row r="357">
          <cell r="A357">
            <v>48055</v>
          </cell>
        </row>
        <row r="358">
          <cell r="A358">
            <v>48395</v>
          </cell>
        </row>
        <row r="359">
          <cell r="A359">
            <v>48415</v>
          </cell>
        </row>
        <row r="360">
          <cell r="A360">
            <v>48086</v>
          </cell>
        </row>
        <row r="361">
          <cell r="A361">
            <v>47095</v>
          </cell>
        </row>
        <row r="362">
          <cell r="A362">
            <v>48224</v>
          </cell>
        </row>
        <row r="363">
          <cell r="A363">
            <v>48563</v>
          </cell>
        </row>
        <row r="364">
          <cell r="A364">
            <v>48880</v>
          </cell>
        </row>
        <row r="365">
          <cell r="A365">
            <v>48368</v>
          </cell>
        </row>
        <row r="366">
          <cell r="A366">
            <v>48935</v>
          </cell>
        </row>
        <row r="367">
          <cell r="A367">
            <v>48530</v>
          </cell>
        </row>
        <row r="368">
          <cell r="A368">
            <v>48643</v>
          </cell>
        </row>
        <row r="369">
          <cell r="A369">
            <v>48528</v>
          </cell>
        </row>
        <row r="370">
          <cell r="A370">
            <v>48811</v>
          </cell>
        </row>
        <row r="371">
          <cell r="A371">
            <v>48815</v>
          </cell>
        </row>
        <row r="372">
          <cell r="A372">
            <v>48937</v>
          </cell>
        </row>
        <row r="373">
          <cell r="A373">
            <v>48864</v>
          </cell>
        </row>
        <row r="374">
          <cell r="A374">
            <v>48732</v>
          </cell>
        </row>
        <row r="375">
          <cell r="A375">
            <v>48702</v>
          </cell>
        </row>
        <row r="376">
          <cell r="A376">
            <v>48792</v>
          </cell>
        </row>
        <row r="377">
          <cell r="A377">
            <v>48531</v>
          </cell>
        </row>
        <row r="378">
          <cell r="A378">
            <v>48369</v>
          </cell>
        </row>
        <row r="379">
          <cell r="A379">
            <v>48928</v>
          </cell>
        </row>
        <row r="380">
          <cell r="A380">
            <v>48539</v>
          </cell>
        </row>
        <row r="381">
          <cell r="A381">
            <v>48538</v>
          </cell>
        </row>
        <row r="382">
          <cell r="A382">
            <v>48683</v>
          </cell>
        </row>
        <row r="383">
          <cell r="A383">
            <v>49005</v>
          </cell>
        </row>
        <row r="384">
          <cell r="A384">
            <v>48523</v>
          </cell>
        </row>
        <row r="385">
          <cell r="A385">
            <v>48976</v>
          </cell>
        </row>
        <row r="386">
          <cell r="A386">
            <v>48992</v>
          </cell>
        </row>
        <row r="387">
          <cell r="A387">
            <v>48825</v>
          </cell>
        </row>
        <row r="388">
          <cell r="A388">
            <v>48951</v>
          </cell>
        </row>
        <row r="389">
          <cell r="A389">
            <v>48940</v>
          </cell>
        </row>
        <row r="390">
          <cell r="A390">
            <v>48458</v>
          </cell>
        </row>
        <row r="391">
          <cell r="A391">
            <v>49008</v>
          </cell>
        </row>
        <row r="392">
          <cell r="A392">
            <v>48372</v>
          </cell>
        </row>
        <row r="393">
          <cell r="A393">
            <v>48939</v>
          </cell>
        </row>
        <row r="394">
          <cell r="A394">
            <v>48813</v>
          </cell>
        </row>
        <row r="395">
          <cell r="A395">
            <v>48996</v>
          </cell>
        </row>
        <row r="396">
          <cell r="A396">
            <v>48728</v>
          </cell>
        </row>
        <row r="397">
          <cell r="A397">
            <v>48862</v>
          </cell>
        </row>
        <row r="398">
          <cell r="A398">
            <v>48934</v>
          </cell>
        </row>
        <row r="399">
          <cell r="A399">
            <v>48211</v>
          </cell>
        </row>
        <row r="400">
          <cell r="A400">
            <v>48634</v>
          </cell>
        </row>
        <row r="401">
          <cell r="A401">
            <v>48875</v>
          </cell>
        </row>
        <row r="402">
          <cell r="A402">
            <v>48636</v>
          </cell>
        </row>
        <row r="403">
          <cell r="A403">
            <v>48601</v>
          </cell>
        </row>
        <row r="404">
          <cell r="A404">
            <v>48426</v>
          </cell>
        </row>
        <row r="405">
          <cell r="A405">
            <v>48863</v>
          </cell>
        </row>
        <row r="406">
          <cell r="A406">
            <v>48555</v>
          </cell>
        </row>
        <row r="407">
          <cell r="A407">
            <v>48397</v>
          </cell>
        </row>
        <row r="408">
          <cell r="A408">
            <v>48865</v>
          </cell>
        </row>
        <row r="409">
          <cell r="A409">
            <v>49014</v>
          </cell>
        </row>
        <row r="410">
          <cell r="A410">
            <v>48459</v>
          </cell>
        </row>
        <row r="411">
          <cell r="A411">
            <v>48959</v>
          </cell>
        </row>
        <row r="412">
          <cell r="A412">
            <v>48698</v>
          </cell>
        </row>
        <row r="413">
          <cell r="A413">
            <v>49714</v>
          </cell>
        </row>
        <row r="414">
          <cell r="A414">
            <v>48617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 Acum Anterior"/>
      <sheetName val="Ingresos Acum"/>
      <sheetName val="Mes"/>
      <sheetName val="Módulo1"/>
      <sheetName val="Módulo2"/>
      <sheetName val="Módulo3"/>
      <sheetName val="Hoja1"/>
      <sheetName val="Hoja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rograma"/>
      <sheetName val="2. Formato"/>
      <sheetName val="3. Resumen contrato"/>
      <sheetName val="BCE Fideicomiso"/>
      <sheetName val="E.R.  Fideicomiso"/>
      <sheetName val="4. Estado de Resultados Dic 09"/>
      <sheetName val="4. Balance General Abril 2010"/>
      <sheetName val="5. Estado de Resultados Abr 10"/>
      <sheetName val="5. Disponible"/>
      <sheetName val="6. Flujo de la operación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X40">
            <v>1017354</v>
          </cell>
        </row>
      </sheetData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Formato"/>
      <sheetName val="Para memo"/>
      <sheetName val="Contrato"/>
      <sheetName val="Ckeck list documentos"/>
      <sheetName val="Pruebas negocios admón"/>
      <sheetName val="Tickmarks"/>
      <sheetName val="PPC BALANCE"/>
      <sheetName val="Otras pruebas"/>
      <sheetName val="PPC INGR. EGRE. 900-50220-9"/>
      <sheetName val="PPC INGR. EGRE. 900063718"/>
      <sheetName val="PPC INGR. EGRE. 900063726"/>
      <sheetName val="PPC INGR. EGRE. CTA CORRI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M32"/>
  <sheetViews>
    <sheetView showGridLines="0" topLeftCell="C1" workbookViewId="0">
      <selection activeCell="H8" sqref="H8"/>
    </sheetView>
  </sheetViews>
  <sheetFormatPr baseColWidth="10" defaultRowHeight="12.5" x14ac:dyDescent="0.25"/>
  <cols>
    <col min="1" max="1" width="10" bestFit="1" customWidth="1"/>
    <col min="2" max="2" width="41.453125" bestFit="1" customWidth="1"/>
    <col min="4" max="4" width="8.26953125" bestFit="1" customWidth="1"/>
    <col min="5" max="5" width="16.26953125" customWidth="1"/>
    <col min="6" max="7" width="11.453125" customWidth="1"/>
    <col min="8" max="8" width="14.81640625" bestFit="1" customWidth="1"/>
    <col min="9" max="9" width="15.81640625" bestFit="1" customWidth="1"/>
    <col min="13" max="13" width="12.1796875" customWidth="1"/>
  </cols>
  <sheetData>
    <row r="4" spans="1:13" ht="29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38</v>
      </c>
      <c r="F4" s="1" t="s">
        <v>4</v>
      </c>
      <c r="G4" s="1" t="s">
        <v>5</v>
      </c>
      <c r="H4" s="2" t="s">
        <v>6</v>
      </c>
      <c r="I4" s="2" t="s">
        <v>7</v>
      </c>
      <c r="J4" s="1" t="s">
        <v>8</v>
      </c>
      <c r="K4" s="1" t="s">
        <v>9</v>
      </c>
      <c r="L4" s="1" t="s">
        <v>10</v>
      </c>
      <c r="M4" s="1" t="s">
        <v>11</v>
      </c>
    </row>
    <row r="5" spans="1:13" ht="13" x14ac:dyDescent="0.3">
      <c r="A5" s="3">
        <v>805026250</v>
      </c>
      <c r="B5" s="3" t="s">
        <v>12</v>
      </c>
      <c r="C5" s="4" t="s">
        <v>13</v>
      </c>
      <c r="D5" s="3">
        <v>293113</v>
      </c>
      <c r="E5" s="3" t="s">
        <v>44</v>
      </c>
      <c r="F5" s="3" t="s">
        <v>14</v>
      </c>
      <c r="G5" s="3" t="s">
        <v>15</v>
      </c>
      <c r="H5" s="5">
        <v>18040400</v>
      </c>
      <c r="I5" s="5">
        <v>6771500</v>
      </c>
      <c r="J5" s="3" t="s">
        <v>16</v>
      </c>
      <c r="K5" s="3" t="s">
        <v>17</v>
      </c>
      <c r="L5" s="3" t="s">
        <v>18</v>
      </c>
      <c r="M5" s="3" t="s">
        <v>19</v>
      </c>
    </row>
    <row r="6" spans="1:13" ht="13" x14ac:dyDescent="0.3">
      <c r="A6" s="3">
        <v>805026250</v>
      </c>
      <c r="B6" s="3" t="s">
        <v>12</v>
      </c>
      <c r="C6" s="4" t="s">
        <v>13</v>
      </c>
      <c r="D6" s="3">
        <v>300955</v>
      </c>
      <c r="E6" s="3" t="s">
        <v>43</v>
      </c>
      <c r="F6" s="3" t="s">
        <v>20</v>
      </c>
      <c r="G6" s="3" t="s">
        <v>21</v>
      </c>
      <c r="H6" s="5">
        <v>30846300</v>
      </c>
      <c r="I6" s="5">
        <v>30846300</v>
      </c>
      <c r="J6" s="3" t="s">
        <v>16</v>
      </c>
      <c r="K6" s="3" t="s">
        <v>17</v>
      </c>
      <c r="L6" s="3" t="s">
        <v>18</v>
      </c>
      <c r="M6" s="3" t="s">
        <v>19</v>
      </c>
    </row>
    <row r="7" spans="1:13" ht="13" x14ac:dyDescent="0.3">
      <c r="A7" s="3">
        <v>805026250</v>
      </c>
      <c r="B7" s="3" t="s">
        <v>12</v>
      </c>
      <c r="C7" s="4" t="s">
        <v>13</v>
      </c>
      <c r="D7" s="3">
        <v>303972</v>
      </c>
      <c r="E7" s="3" t="s">
        <v>42</v>
      </c>
      <c r="F7" s="3" t="s">
        <v>22</v>
      </c>
      <c r="G7" s="3" t="s">
        <v>23</v>
      </c>
      <c r="H7" s="5">
        <v>21681700</v>
      </c>
      <c r="I7" s="5">
        <v>21681700</v>
      </c>
      <c r="J7" s="3" t="s">
        <v>16</v>
      </c>
      <c r="K7" s="3" t="s">
        <v>17</v>
      </c>
      <c r="L7" s="3" t="s">
        <v>18</v>
      </c>
      <c r="M7" s="3" t="s">
        <v>19</v>
      </c>
    </row>
    <row r="8" spans="1:13" ht="13" x14ac:dyDescent="0.3">
      <c r="A8" s="3">
        <v>805026250</v>
      </c>
      <c r="B8" s="3" t="s">
        <v>12</v>
      </c>
      <c r="C8" s="4" t="s">
        <v>13</v>
      </c>
      <c r="D8" s="3">
        <v>303975</v>
      </c>
      <c r="E8" s="3" t="s">
        <v>42</v>
      </c>
      <c r="F8" s="3" t="s">
        <v>22</v>
      </c>
      <c r="G8" s="3" t="s">
        <v>24</v>
      </c>
      <c r="H8" s="5">
        <v>3024000</v>
      </c>
      <c r="I8" s="5">
        <v>3024000</v>
      </c>
      <c r="J8" s="3" t="s">
        <v>16</v>
      </c>
      <c r="K8" s="3" t="s">
        <v>17</v>
      </c>
      <c r="L8" s="3" t="s">
        <v>18</v>
      </c>
      <c r="M8" s="3" t="s">
        <v>19</v>
      </c>
    </row>
    <row r="9" spans="1:13" ht="13" x14ac:dyDescent="0.3">
      <c r="A9" s="3">
        <v>805026250</v>
      </c>
      <c r="B9" s="3" t="s">
        <v>12</v>
      </c>
      <c r="C9" s="4" t="s">
        <v>13</v>
      </c>
      <c r="D9" s="3">
        <v>304557</v>
      </c>
      <c r="E9" s="3" t="s">
        <v>42</v>
      </c>
      <c r="F9" s="3" t="s">
        <v>25</v>
      </c>
      <c r="G9" s="3" t="s">
        <v>23</v>
      </c>
      <c r="H9" s="5">
        <v>54838930</v>
      </c>
      <c r="I9" s="5">
        <v>54838930</v>
      </c>
      <c r="J9" s="3" t="s">
        <v>16</v>
      </c>
      <c r="K9" s="3" t="s">
        <v>17</v>
      </c>
      <c r="L9" s="3" t="s">
        <v>18</v>
      </c>
      <c r="M9" s="3" t="s">
        <v>19</v>
      </c>
    </row>
    <row r="10" spans="1:13" ht="13" x14ac:dyDescent="0.3">
      <c r="A10" s="3">
        <v>805026250</v>
      </c>
      <c r="B10" s="3" t="s">
        <v>12</v>
      </c>
      <c r="C10" s="4" t="s">
        <v>13</v>
      </c>
      <c r="D10" s="3">
        <v>304573</v>
      </c>
      <c r="E10" s="3" t="s">
        <v>42</v>
      </c>
      <c r="F10" s="3" t="s">
        <v>25</v>
      </c>
      <c r="G10" s="3" t="s">
        <v>24</v>
      </c>
      <c r="H10" s="5">
        <v>7451200</v>
      </c>
      <c r="I10" s="5">
        <v>7451200</v>
      </c>
      <c r="J10" s="3" t="s">
        <v>16</v>
      </c>
      <c r="K10" s="3" t="s">
        <v>17</v>
      </c>
      <c r="L10" s="3" t="s">
        <v>18</v>
      </c>
      <c r="M10" s="3" t="s">
        <v>19</v>
      </c>
    </row>
    <row r="11" spans="1:13" ht="13" x14ac:dyDescent="0.3">
      <c r="A11" s="3">
        <v>805026250</v>
      </c>
      <c r="B11" s="3" t="s">
        <v>12</v>
      </c>
      <c r="C11" s="4" t="s">
        <v>13</v>
      </c>
      <c r="D11" s="3">
        <v>304584</v>
      </c>
      <c r="E11" s="3" t="s">
        <v>42</v>
      </c>
      <c r="F11" s="3" t="s">
        <v>25</v>
      </c>
      <c r="G11" s="3" t="s">
        <v>24</v>
      </c>
      <c r="H11" s="5">
        <v>2491000</v>
      </c>
      <c r="I11" s="5">
        <v>2491000</v>
      </c>
      <c r="J11" s="3" t="s">
        <v>16</v>
      </c>
      <c r="K11" s="3" t="s">
        <v>17</v>
      </c>
      <c r="L11" s="3" t="s">
        <v>18</v>
      </c>
      <c r="M11" s="3" t="s">
        <v>19</v>
      </c>
    </row>
    <row r="12" spans="1:13" ht="13" x14ac:dyDescent="0.3">
      <c r="A12" s="3">
        <v>805026250</v>
      </c>
      <c r="B12" s="3" t="s">
        <v>12</v>
      </c>
      <c r="C12" s="4" t="s">
        <v>13</v>
      </c>
      <c r="D12" s="3">
        <v>304610</v>
      </c>
      <c r="E12" s="3" t="s">
        <v>42</v>
      </c>
      <c r="F12" s="3" t="s">
        <v>25</v>
      </c>
      <c r="G12" s="3" t="s">
        <v>23</v>
      </c>
      <c r="H12" s="5">
        <v>4970000</v>
      </c>
      <c r="I12" s="5">
        <v>4970000</v>
      </c>
      <c r="J12" s="3" t="s">
        <v>16</v>
      </c>
      <c r="K12" s="3" t="s">
        <v>17</v>
      </c>
      <c r="L12" s="3" t="s">
        <v>18</v>
      </c>
      <c r="M12" s="3" t="s">
        <v>19</v>
      </c>
    </row>
    <row r="13" spans="1:13" ht="13" x14ac:dyDescent="0.3">
      <c r="A13" s="3">
        <v>805026250</v>
      </c>
      <c r="B13" s="3" t="s">
        <v>12</v>
      </c>
      <c r="C13" s="4" t="s">
        <v>13</v>
      </c>
      <c r="D13" s="3">
        <v>304736</v>
      </c>
      <c r="E13" s="3" t="s">
        <v>42</v>
      </c>
      <c r="F13" s="3" t="s">
        <v>26</v>
      </c>
      <c r="G13" s="3" t="s">
        <v>23</v>
      </c>
      <c r="H13" s="5">
        <v>7707300</v>
      </c>
      <c r="I13" s="5">
        <v>7707300</v>
      </c>
      <c r="J13" s="3" t="s">
        <v>16</v>
      </c>
      <c r="K13" s="3" t="s">
        <v>17</v>
      </c>
      <c r="L13" s="3" t="s">
        <v>18</v>
      </c>
      <c r="M13" s="3" t="s">
        <v>19</v>
      </c>
    </row>
    <row r="14" spans="1:13" ht="13" x14ac:dyDescent="0.3">
      <c r="A14" s="3">
        <v>805026250</v>
      </c>
      <c r="B14" s="3" t="s">
        <v>12</v>
      </c>
      <c r="C14" s="4" t="s">
        <v>13</v>
      </c>
      <c r="D14" s="3">
        <v>305747</v>
      </c>
      <c r="E14" s="3" t="s">
        <v>42</v>
      </c>
      <c r="F14" s="3" t="s">
        <v>27</v>
      </c>
      <c r="G14" s="3" t="s">
        <v>24</v>
      </c>
      <c r="H14" s="5">
        <v>8096200</v>
      </c>
      <c r="I14" s="5">
        <v>8096200</v>
      </c>
      <c r="J14" s="3" t="s">
        <v>16</v>
      </c>
      <c r="K14" s="3" t="s">
        <v>17</v>
      </c>
      <c r="L14" s="3" t="s">
        <v>18</v>
      </c>
      <c r="M14" s="3" t="s">
        <v>19</v>
      </c>
    </row>
    <row r="15" spans="1:13" ht="13" x14ac:dyDescent="0.3">
      <c r="A15" s="3">
        <v>805026250</v>
      </c>
      <c r="B15" s="3" t="s">
        <v>12</v>
      </c>
      <c r="C15" s="4" t="s">
        <v>13</v>
      </c>
      <c r="D15" s="3">
        <v>305748</v>
      </c>
      <c r="E15" s="3" t="s">
        <v>42</v>
      </c>
      <c r="F15" s="3" t="s">
        <v>27</v>
      </c>
      <c r="G15" s="3" t="s">
        <v>24</v>
      </c>
      <c r="H15" s="5">
        <v>4137800</v>
      </c>
      <c r="I15" s="5">
        <v>4137800</v>
      </c>
      <c r="J15" s="3" t="s">
        <v>16</v>
      </c>
      <c r="K15" s="3" t="s">
        <v>17</v>
      </c>
      <c r="L15" s="3" t="s">
        <v>18</v>
      </c>
      <c r="M15" s="3" t="s">
        <v>19</v>
      </c>
    </row>
    <row r="16" spans="1:13" ht="13" x14ac:dyDescent="0.3">
      <c r="A16" s="3">
        <v>805026250</v>
      </c>
      <c r="B16" s="3" t="s">
        <v>12</v>
      </c>
      <c r="C16" s="4" t="s">
        <v>13</v>
      </c>
      <c r="D16" s="3">
        <v>306073</v>
      </c>
      <c r="E16" s="3" t="s">
        <v>42</v>
      </c>
      <c r="F16" s="3" t="s">
        <v>28</v>
      </c>
      <c r="G16" s="3" t="s">
        <v>28</v>
      </c>
      <c r="H16" s="5">
        <v>1913200</v>
      </c>
      <c r="I16" s="5">
        <v>1913200</v>
      </c>
      <c r="J16" s="3" t="s">
        <v>16</v>
      </c>
      <c r="K16" s="3" t="s">
        <v>17</v>
      </c>
      <c r="L16" s="3" t="s">
        <v>18</v>
      </c>
      <c r="M16" s="3" t="s">
        <v>19</v>
      </c>
    </row>
    <row r="17" spans="1:13" ht="13" x14ac:dyDescent="0.3">
      <c r="A17" s="3">
        <v>805026250</v>
      </c>
      <c r="B17" s="3" t="s">
        <v>12</v>
      </c>
      <c r="C17" s="4" t="s">
        <v>13</v>
      </c>
      <c r="D17" s="3">
        <v>306144</v>
      </c>
      <c r="E17" s="3" t="s">
        <v>42</v>
      </c>
      <c r="F17" s="3" t="s">
        <v>24</v>
      </c>
      <c r="G17" s="3" t="s">
        <v>29</v>
      </c>
      <c r="H17" s="5">
        <v>40439003</v>
      </c>
      <c r="I17" s="5">
        <f>6037755+33567355</f>
        <v>39605110</v>
      </c>
      <c r="J17" s="3" t="s">
        <v>16</v>
      </c>
      <c r="K17" s="3" t="s">
        <v>17</v>
      </c>
      <c r="L17" s="3" t="s">
        <v>18</v>
      </c>
      <c r="M17" s="3" t="s">
        <v>19</v>
      </c>
    </row>
    <row r="18" spans="1:13" ht="13" x14ac:dyDescent="0.3">
      <c r="A18" s="3">
        <v>805026250</v>
      </c>
      <c r="B18" s="3" t="s">
        <v>12</v>
      </c>
      <c r="C18" s="4" t="s">
        <v>13</v>
      </c>
      <c r="D18" s="3">
        <v>306844</v>
      </c>
      <c r="E18" s="3" t="s">
        <v>42</v>
      </c>
      <c r="F18" s="3" t="s">
        <v>29</v>
      </c>
      <c r="G18" s="3" t="s">
        <v>30</v>
      </c>
      <c r="H18" s="5">
        <v>152207397</v>
      </c>
      <c r="I18" s="5">
        <v>66590</v>
      </c>
      <c r="J18" s="3" t="s">
        <v>16</v>
      </c>
      <c r="K18" s="3" t="s">
        <v>17</v>
      </c>
      <c r="L18" s="3" t="s">
        <v>18</v>
      </c>
      <c r="M18" s="3" t="s">
        <v>19</v>
      </c>
    </row>
    <row r="19" spans="1:13" ht="13" x14ac:dyDescent="0.3">
      <c r="A19" s="3">
        <v>805026250</v>
      </c>
      <c r="B19" s="3" t="s">
        <v>12</v>
      </c>
      <c r="C19" s="4" t="s">
        <v>13</v>
      </c>
      <c r="D19" s="3">
        <v>307558</v>
      </c>
      <c r="E19" s="3" t="s">
        <v>41</v>
      </c>
      <c r="F19" s="3" t="s">
        <v>31</v>
      </c>
      <c r="G19" s="3" t="s">
        <v>32</v>
      </c>
      <c r="H19" s="5">
        <v>359500</v>
      </c>
      <c r="I19" s="5">
        <v>359500</v>
      </c>
      <c r="J19" s="3" t="s">
        <v>16</v>
      </c>
      <c r="K19" s="3" t="s">
        <v>17</v>
      </c>
      <c r="L19" s="3" t="s">
        <v>18</v>
      </c>
      <c r="M19" s="3" t="s">
        <v>19</v>
      </c>
    </row>
    <row r="20" spans="1:13" ht="13" x14ac:dyDescent="0.3">
      <c r="A20" s="3">
        <v>805026250</v>
      </c>
      <c r="B20" s="3" t="s">
        <v>12</v>
      </c>
      <c r="C20" s="4" t="s">
        <v>13</v>
      </c>
      <c r="D20" s="3">
        <v>308877</v>
      </c>
      <c r="E20" s="3" t="s">
        <v>41</v>
      </c>
      <c r="F20" s="3" t="s">
        <v>33</v>
      </c>
      <c r="G20" s="3" t="s">
        <v>34</v>
      </c>
      <c r="H20" s="5">
        <v>2835710</v>
      </c>
      <c r="I20" s="5">
        <v>1059832</v>
      </c>
      <c r="J20" s="3" t="s">
        <v>16</v>
      </c>
      <c r="K20" s="3" t="s">
        <v>17</v>
      </c>
      <c r="L20" s="3" t="s">
        <v>18</v>
      </c>
      <c r="M20" s="3" t="s">
        <v>19</v>
      </c>
    </row>
    <row r="21" spans="1:13" ht="13" x14ac:dyDescent="0.3">
      <c r="A21" s="3">
        <v>805026250</v>
      </c>
      <c r="B21" s="3" t="s">
        <v>12</v>
      </c>
      <c r="C21" s="4" t="s">
        <v>13</v>
      </c>
      <c r="D21" s="3">
        <v>310346</v>
      </c>
      <c r="E21" s="3" t="s">
        <v>40</v>
      </c>
      <c r="F21" s="6">
        <v>45688</v>
      </c>
      <c r="G21" s="6">
        <v>45707</v>
      </c>
      <c r="H21" s="5">
        <v>63572240</v>
      </c>
      <c r="I21" s="5">
        <v>63572240</v>
      </c>
      <c r="J21" s="3" t="s">
        <v>16</v>
      </c>
      <c r="K21" s="3" t="s">
        <v>17</v>
      </c>
      <c r="L21" s="3" t="s">
        <v>18</v>
      </c>
      <c r="M21" s="3" t="s">
        <v>19</v>
      </c>
    </row>
    <row r="22" spans="1:13" ht="13" x14ac:dyDescent="0.3">
      <c r="A22" s="3">
        <v>805026250</v>
      </c>
      <c r="B22" s="3" t="s">
        <v>12</v>
      </c>
      <c r="C22" s="4" t="s">
        <v>13</v>
      </c>
      <c r="D22" s="3">
        <v>310523</v>
      </c>
      <c r="E22" s="3" t="s">
        <v>40</v>
      </c>
      <c r="F22" s="6">
        <v>45689</v>
      </c>
      <c r="G22" s="6">
        <v>45707</v>
      </c>
      <c r="H22" s="5">
        <v>40000</v>
      </c>
      <c r="I22" s="5">
        <v>40000</v>
      </c>
      <c r="J22" s="3" t="s">
        <v>16</v>
      </c>
      <c r="K22" s="3" t="s">
        <v>17</v>
      </c>
      <c r="L22" s="3" t="s">
        <v>18</v>
      </c>
      <c r="M22" s="3" t="s">
        <v>19</v>
      </c>
    </row>
    <row r="23" spans="1:13" ht="13" x14ac:dyDescent="0.3">
      <c r="A23" s="3">
        <v>805026250</v>
      </c>
      <c r="B23" s="3" t="s">
        <v>12</v>
      </c>
      <c r="C23" s="4" t="s">
        <v>13</v>
      </c>
      <c r="D23" s="3">
        <v>310540</v>
      </c>
      <c r="E23" s="3" t="s">
        <v>40</v>
      </c>
      <c r="F23" s="6">
        <v>45701</v>
      </c>
      <c r="G23" s="6">
        <v>45707</v>
      </c>
      <c r="H23" s="5">
        <v>433989655</v>
      </c>
      <c r="I23" s="5">
        <v>433989655</v>
      </c>
      <c r="J23" s="3" t="s">
        <v>16</v>
      </c>
      <c r="K23" s="3" t="s">
        <v>17</v>
      </c>
      <c r="L23" s="3" t="s">
        <v>18</v>
      </c>
      <c r="M23" s="3" t="s">
        <v>19</v>
      </c>
    </row>
    <row r="24" spans="1:13" ht="13" x14ac:dyDescent="0.3">
      <c r="A24" s="3">
        <v>805026250</v>
      </c>
      <c r="B24" s="3" t="s">
        <v>12</v>
      </c>
      <c r="C24" s="4" t="s">
        <v>13</v>
      </c>
      <c r="D24" s="3">
        <v>314182</v>
      </c>
      <c r="E24" s="3" t="s">
        <v>39</v>
      </c>
      <c r="F24" s="6">
        <v>45723</v>
      </c>
      <c r="G24" s="6">
        <v>45729</v>
      </c>
      <c r="H24" s="5">
        <v>223482785</v>
      </c>
      <c r="I24" s="5">
        <v>66432646</v>
      </c>
      <c r="J24" s="3" t="s">
        <v>35</v>
      </c>
      <c r="K24" s="3" t="s">
        <v>17</v>
      </c>
      <c r="L24" s="3" t="s">
        <v>18</v>
      </c>
      <c r="M24" s="3" t="s">
        <v>36</v>
      </c>
    </row>
    <row r="25" spans="1:13" ht="13" x14ac:dyDescent="0.3">
      <c r="A25" s="93" t="s">
        <v>37</v>
      </c>
      <c r="B25" s="93"/>
      <c r="C25" s="93"/>
      <c r="D25" s="93"/>
      <c r="E25" s="93"/>
      <c r="F25" s="93"/>
      <c r="G25" s="93"/>
      <c r="H25" s="7">
        <f>SUM(H5:H24)</f>
        <v>1082124320</v>
      </c>
      <c r="I25" s="7">
        <f>SUM(I5:I24)</f>
        <v>759054703</v>
      </c>
      <c r="J25" s="8"/>
      <c r="K25" s="8"/>
      <c r="L25" s="8"/>
      <c r="M25" s="8"/>
    </row>
    <row r="28" spans="1:13" ht="13" x14ac:dyDescent="0.3">
      <c r="A28" s="9" t="s">
        <v>45</v>
      </c>
    </row>
    <row r="29" spans="1:13" ht="13" x14ac:dyDescent="0.3">
      <c r="A29" s="9" t="s">
        <v>46</v>
      </c>
    </row>
    <row r="30" spans="1:13" ht="13" x14ac:dyDescent="0.3">
      <c r="A30" s="9" t="s">
        <v>47</v>
      </c>
    </row>
    <row r="31" spans="1:13" ht="13" x14ac:dyDescent="0.3">
      <c r="A31" s="9" t="s">
        <v>48</v>
      </c>
    </row>
    <row r="32" spans="1:13" ht="13" x14ac:dyDescent="0.3">
      <c r="A32" s="10">
        <v>45750</v>
      </c>
    </row>
  </sheetData>
  <mergeCells count="1">
    <mergeCell ref="A25:G25"/>
  </mergeCells>
  <conditionalFormatting sqref="D4:E4">
    <cfRule type="duplicateValues" dxfId="5" priority="3"/>
  </conditionalFormatting>
  <conditionalFormatting sqref="F4">
    <cfRule type="duplicateValues" dxfId="4" priority="2"/>
  </conditionalFormatting>
  <conditionalFormatting sqref="H4:I4">
    <cfRule type="duplicateValues" dxfId="3" priority="1"/>
  </conditionalFormatting>
  <dataValidations disablePrompts="1" count="1">
    <dataValidation type="whole" operator="greaterThan" allowBlank="1" showInputMessage="1" showErrorMessage="1" errorTitle="DATO ERRADO" error="El valor debe ser diferente de cero" sqref="H4:I4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showGridLines="0" topLeftCell="AI1" workbookViewId="0">
      <selection activeCell="AN1" sqref="AN1"/>
    </sheetView>
  </sheetViews>
  <sheetFormatPr baseColWidth="10" defaultRowHeight="12.5" x14ac:dyDescent="0.25"/>
  <cols>
    <col min="10" max="10" width="12.7265625" bestFit="1" customWidth="1"/>
    <col min="11" max="11" width="11.453125" bestFit="1" customWidth="1"/>
    <col min="12" max="12" width="11.90625" bestFit="1" customWidth="1"/>
    <col min="16" max="16" width="10" customWidth="1"/>
    <col min="17" max="17" width="19.7265625" customWidth="1"/>
    <col min="18" max="18" width="11.453125" bestFit="1" customWidth="1"/>
    <col min="41" max="41" width="13.1796875" customWidth="1"/>
    <col min="43" max="43" width="13.54296875" bestFit="1" customWidth="1"/>
    <col min="48" max="48" width="11.54296875" customWidth="1"/>
  </cols>
  <sheetData>
    <row r="1" spans="1:48" s="23" customFormat="1" ht="10" x14ac:dyDescent="0.2">
      <c r="A1" s="24">
        <v>45747</v>
      </c>
      <c r="B1" s="25"/>
      <c r="C1" s="25"/>
      <c r="D1" s="25"/>
      <c r="E1" s="25"/>
      <c r="F1" s="25"/>
      <c r="G1" s="25"/>
      <c r="H1" s="26"/>
      <c r="I1" s="26"/>
      <c r="J1" s="27">
        <f>+SUBTOTAL(9,J3:J26681)</f>
        <v>1082124320</v>
      </c>
      <c r="K1" s="27">
        <f>+SUBTOTAL(9,K3:K26681)</f>
        <v>759054703</v>
      </c>
      <c r="L1" s="25"/>
      <c r="M1" s="25"/>
      <c r="N1" s="25"/>
      <c r="O1" s="25"/>
      <c r="P1" s="28">
        <f>+K1-SUM(AH1:AP1)</f>
        <v>0</v>
      </c>
      <c r="Q1" s="29"/>
      <c r="R1" s="30">
        <f>+SUBTOTAL(9,R3:R26681)</f>
        <v>143877816.19999999</v>
      </c>
      <c r="S1" s="31"/>
      <c r="T1" s="29"/>
      <c r="U1" s="32"/>
      <c r="V1" s="32"/>
      <c r="W1" s="32"/>
      <c r="X1" s="32"/>
      <c r="Y1" s="29"/>
      <c r="Z1" s="29"/>
      <c r="AA1" s="30">
        <f>+SUBTOTAL(9,AA3:AA26681)</f>
        <v>115201400</v>
      </c>
      <c r="AB1" s="29"/>
      <c r="AC1" s="29"/>
      <c r="AD1" s="29"/>
      <c r="AE1" s="29"/>
      <c r="AF1" s="29"/>
      <c r="AG1" s="29"/>
      <c r="AH1" s="30">
        <f t="shared" ref="AH1:AQ1" si="0">+SUBTOTAL(9,AH3:AH26681)</f>
        <v>39671700</v>
      </c>
      <c r="AI1" s="30">
        <f t="shared" si="0"/>
        <v>109787630</v>
      </c>
      <c r="AJ1" s="30">
        <f t="shared" si="0"/>
        <v>40000</v>
      </c>
      <c r="AK1" s="30">
        <f t="shared" si="0"/>
        <v>0</v>
      </c>
      <c r="AL1" s="30">
        <f t="shared" si="0"/>
        <v>0</v>
      </c>
      <c r="AM1" s="30">
        <f t="shared" si="0"/>
        <v>765400</v>
      </c>
      <c r="AN1" s="30">
        <f t="shared" si="0"/>
        <v>111228078</v>
      </c>
      <c r="AO1" s="30">
        <f t="shared" si="0"/>
        <v>497561895</v>
      </c>
      <c r="AP1" s="30">
        <f t="shared" si="0"/>
        <v>0</v>
      </c>
      <c r="AQ1" s="30">
        <f t="shared" si="0"/>
        <v>414301350.60000002</v>
      </c>
      <c r="AR1" s="33"/>
      <c r="AS1" s="33"/>
      <c r="AT1" s="33"/>
      <c r="AU1" s="33"/>
      <c r="AV1" s="34"/>
    </row>
    <row r="2" spans="1:48" s="23" customFormat="1" ht="30" x14ac:dyDescent="0.2">
      <c r="A2" s="11" t="s">
        <v>0</v>
      </c>
      <c r="B2" s="11" t="s">
        <v>49</v>
      </c>
      <c r="C2" s="11" t="s">
        <v>2</v>
      </c>
      <c r="D2" s="11" t="s">
        <v>3</v>
      </c>
      <c r="E2" s="11" t="s">
        <v>50</v>
      </c>
      <c r="F2" s="11" t="s">
        <v>51</v>
      </c>
      <c r="G2" s="11" t="s">
        <v>52</v>
      </c>
      <c r="H2" s="12" t="s">
        <v>4</v>
      </c>
      <c r="I2" s="12" t="s">
        <v>5</v>
      </c>
      <c r="J2" s="13" t="s">
        <v>6</v>
      </c>
      <c r="K2" s="13" t="s">
        <v>7</v>
      </c>
      <c r="L2" s="11" t="s">
        <v>8</v>
      </c>
      <c r="M2" s="11" t="s">
        <v>53</v>
      </c>
      <c r="N2" s="11" t="s">
        <v>10</v>
      </c>
      <c r="O2" s="11" t="s">
        <v>54</v>
      </c>
      <c r="P2" s="14" t="s">
        <v>55</v>
      </c>
      <c r="Q2" s="15" t="str">
        <f ca="1">+CONCATENATE("ESTADO EPS ",TEXT(TODAY(),"DD-MM-YYYY"))</f>
        <v>ESTADO EPS 11-04-2025</v>
      </c>
      <c r="R2" s="16" t="s">
        <v>56</v>
      </c>
      <c r="S2" s="17" t="s">
        <v>57</v>
      </c>
      <c r="T2" s="18" t="s">
        <v>58</v>
      </c>
      <c r="U2" s="19" t="s">
        <v>59</v>
      </c>
      <c r="V2" s="19" t="s">
        <v>60</v>
      </c>
      <c r="W2" s="19" t="s">
        <v>61</v>
      </c>
      <c r="X2" s="19" t="s">
        <v>62</v>
      </c>
      <c r="Y2" s="18" t="s">
        <v>63</v>
      </c>
      <c r="Z2" s="18" t="s">
        <v>64</v>
      </c>
      <c r="AA2" s="20" t="s">
        <v>68</v>
      </c>
      <c r="AB2" s="20" t="s">
        <v>69</v>
      </c>
      <c r="AC2" s="20" t="s">
        <v>70</v>
      </c>
      <c r="AD2" s="20" t="s">
        <v>71</v>
      </c>
      <c r="AE2" s="20" t="s">
        <v>72</v>
      </c>
      <c r="AF2" s="20" t="s">
        <v>73</v>
      </c>
      <c r="AG2" s="20" t="s">
        <v>74</v>
      </c>
      <c r="AH2" s="21" t="s">
        <v>75</v>
      </c>
      <c r="AI2" s="21" t="s">
        <v>76</v>
      </c>
      <c r="AJ2" s="21" t="s">
        <v>77</v>
      </c>
      <c r="AK2" s="21" t="s">
        <v>66</v>
      </c>
      <c r="AL2" s="21" t="s">
        <v>78</v>
      </c>
      <c r="AM2" s="21" t="s">
        <v>65</v>
      </c>
      <c r="AN2" s="21" t="s">
        <v>79</v>
      </c>
      <c r="AO2" s="21" t="s">
        <v>80</v>
      </c>
      <c r="AP2" s="21" t="s">
        <v>81</v>
      </c>
      <c r="AQ2" s="22" t="s">
        <v>156</v>
      </c>
      <c r="AR2" s="22" t="s">
        <v>82</v>
      </c>
      <c r="AS2" s="22" t="s">
        <v>83</v>
      </c>
      <c r="AT2" s="22" t="s">
        <v>84</v>
      </c>
      <c r="AU2" s="22" t="s">
        <v>85</v>
      </c>
      <c r="AV2" s="22" t="s">
        <v>86</v>
      </c>
    </row>
    <row r="3" spans="1:48" s="23" customFormat="1" ht="10" x14ac:dyDescent="0.2">
      <c r="A3" s="35">
        <v>805026250</v>
      </c>
      <c r="B3" s="35" t="s">
        <v>12</v>
      </c>
      <c r="C3" s="36" t="s">
        <v>13</v>
      </c>
      <c r="D3" s="35">
        <v>306844</v>
      </c>
      <c r="E3" s="37" t="s">
        <v>133</v>
      </c>
      <c r="F3" s="37" t="s">
        <v>134</v>
      </c>
      <c r="G3" s="37" t="str">
        <f>CONCATENATE(A3,"_",E3)</f>
        <v>805026250_FE306844</v>
      </c>
      <c r="H3" s="35" t="s">
        <v>29</v>
      </c>
      <c r="I3" s="35" t="s">
        <v>30</v>
      </c>
      <c r="J3" s="39">
        <v>152207397</v>
      </c>
      <c r="K3" s="39">
        <v>66590</v>
      </c>
      <c r="L3" s="35" t="s">
        <v>16</v>
      </c>
      <c r="M3" s="35" t="s">
        <v>17</v>
      </c>
      <c r="N3" s="35" t="s">
        <v>18</v>
      </c>
      <c r="O3" s="35" t="s">
        <v>19</v>
      </c>
      <c r="P3" s="37" t="s">
        <v>124</v>
      </c>
      <c r="Q3" s="37" t="s">
        <v>160</v>
      </c>
      <c r="R3" s="39">
        <v>0</v>
      </c>
      <c r="S3" s="37"/>
      <c r="T3" s="37" t="s">
        <v>125</v>
      </c>
      <c r="U3" s="40">
        <v>45650</v>
      </c>
      <c r="V3" s="40">
        <v>45659</v>
      </c>
      <c r="W3" s="40">
        <v>45714</v>
      </c>
      <c r="X3" s="40"/>
      <c r="Y3" s="41">
        <v>33</v>
      </c>
      <c r="Z3" s="41" t="s">
        <v>162</v>
      </c>
      <c r="AA3" s="39">
        <v>0</v>
      </c>
      <c r="AB3" s="37"/>
      <c r="AC3" s="37"/>
      <c r="AD3" s="37"/>
      <c r="AE3" s="37" t="s">
        <v>91</v>
      </c>
      <c r="AF3" s="37"/>
      <c r="AG3" s="37" t="s">
        <v>19</v>
      </c>
      <c r="AH3" s="39">
        <v>66590</v>
      </c>
      <c r="AI3" s="39">
        <v>0</v>
      </c>
      <c r="AJ3" s="39">
        <v>0</v>
      </c>
      <c r="AK3" s="39">
        <v>0</v>
      </c>
      <c r="AL3" s="39">
        <v>0</v>
      </c>
      <c r="AM3" s="39">
        <v>0</v>
      </c>
      <c r="AN3" s="39">
        <v>0</v>
      </c>
      <c r="AO3" s="39">
        <v>0</v>
      </c>
      <c r="AP3" s="39">
        <v>0</v>
      </c>
      <c r="AQ3" s="39">
        <v>148973700</v>
      </c>
      <c r="AR3" s="39">
        <v>0</v>
      </c>
      <c r="AS3" s="37">
        <v>4800067869</v>
      </c>
      <c r="AT3" s="40">
        <v>45733</v>
      </c>
      <c r="AU3" s="37" t="s">
        <v>157</v>
      </c>
      <c r="AV3" s="39">
        <v>270999999</v>
      </c>
    </row>
    <row r="4" spans="1:48" s="23" customFormat="1" ht="10" x14ac:dyDescent="0.2">
      <c r="A4" s="35">
        <v>805026250</v>
      </c>
      <c r="B4" s="35" t="s">
        <v>12</v>
      </c>
      <c r="C4" s="36" t="s">
        <v>13</v>
      </c>
      <c r="D4" s="35">
        <v>306144</v>
      </c>
      <c r="E4" s="37" t="s">
        <v>130</v>
      </c>
      <c r="F4" s="37" t="s">
        <v>131</v>
      </c>
      <c r="G4" s="37" t="str">
        <f t="shared" ref="G4:G22" si="1">CONCATENATE(A4,"_",E4)</f>
        <v>805026250_FE306144</v>
      </c>
      <c r="H4" s="35" t="s">
        <v>24</v>
      </c>
      <c r="I4" s="35" t="s">
        <v>29</v>
      </c>
      <c r="J4" s="39">
        <v>40439003</v>
      </c>
      <c r="K4" s="39">
        <f>6037755+33567355</f>
        <v>39605110</v>
      </c>
      <c r="L4" s="35" t="s">
        <v>16</v>
      </c>
      <c r="M4" s="35" t="s">
        <v>17</v>
      </c>
      <c r="N4" s="35" t="s">
        <v>18</v>
      </c>
      <c r="O4" s="35" t="s">
        <v>19</v>
      </c>
      <c r="P4" s="37" t="s">
        <v>132</v>
      </c>
      <c r="Q4" s="37" t="s">
        <v>160</v>
      </c>
      <c r="R4" s="39">
        <v>0</v>
      </c>
      <c r="S4" s="37"/>
      <c r="T4" s="37" t="s">
        <v>125</v>
      </c>
      <c r="U4" s="40">
        <v>45645</v>
      </c>
      <c r="V4" s="40">
        <v>45691</v>
      </c>
      <c r="W4" s="40">
        <v>45741</v>
      </c>
      <c r="X4" s="40"/>
      <c r="Y4" s="41">
        <v>6</v>
      </c>
      <c r="Z4" s="41" t="s">
        <v>163</v>
      </c>
      <c r="AA4" s="39">
        <v>0</v>
      </c>
      <c r="AB4" s="37"/>
      <c r="AC4" s="37"/>
      <c r="AD4" s="37"/>
      <c r="AE4" s="37" t="s">
        <v>91</v>
      </c>
      <c r="AF4" s="37"/>
      <c r="AG4" s="37" t="s">
        <v>19</v>
      </c>
      <c r="AH4" s="39">
        <f>6037755+33567355</f>
        <v>39605110</v>
      </c>
      <c r="AI4" s="39">
        <v>0</v>
      </c>
      <c r="AJ4" s="39">
        <v>0</v>
      </c>
      <c r="AK4" s="39">
        <v>0</v>
      </c>
      <c r="AL4" s="39">
        <v>0</v>
      </c>
      <c r="AM4" s="39">
        <v>0</v>
      </c>
      <c r="AN4" s="39">
        <v>0</v>
      </c>
      <c r="AO4" s="39">
        <v>0</v>
      </c>
      <c r="AP4" s="39">
        <v>0</v>
      </c>
      <c r="AQ4" s="39">
        <v>33567355</v>
      </c>
      <c r="AR4" s="39">
        <v>0</v>
      </c>
      <c r="AS4" s="37">
        <v>2201599933</v>
      </c>
      <c r="AT4" s="40">
        <v>45741</v>
      </c>
      <c r="AU4" s="37" t="s">
        <v>158</v>
      </c>
      <c r="AV4" s="39">
        <v>33567355</v>
      </c>
    </row>
    <row r="5" spans="1:48" s="23" customFormat="1" ht="10" x14ac:dyDescent="0.2">
      <c r="A5" s="35">
        <v>805026250</v>
      </c>
      <c r="B5" s="35" t="s">
        <v>12</v>
      </c>
      <c r="C5" s="36" t="s">
        <v>13</v>
      </c>
      <c r="D5" s="35">
        <v>307558</v>
      </c>
      <c r="E5" s="37" t="s">
        <v>119</v>
      </c>
      <c r="F5" s="37" t="s">
        <v>120</v>
      </c>
      <c r="G5" s="37" t="str">
        <f t="shared" si="1"/>
        <v>805026250_FE307558</v>
      </c>
      <c r="H5" s="35" t="s">
        <v>31</v>
      </c>
      <c r="I5" s="35" t="s">
        <v>32</v>
      </c>
      <c r="J5" s="39">
        <v>359500</v>
      </c>
      <c r="K5" s="39">
        <v>359500</v>
      </c>
      <c r="L5" s="35" t="s">
        <v>16</v>
      </c>
      <c r="M5" s="35" t="s">
        <v>17</v>
      </c>
      <c r="N5" s="35" t="s">
        <v>18</v>
      </c>
      <c r="O5" s="35" t="s">
        <v>19</v>
      </c>
      <c r="P5" s="37" t="s">
        <v>94</v>
      </c>
      <c r="Q5" s="37" t="s">
        <v>95</v>
      </c>
      <c r="R5" s="39">
        <v>0</v>
      </c>
      <c r="S5" s="37"/>
      <c r="T5" s="37" t="s">
        <v>96</v>
      </c>
      <c r="U5" s="40">
        <v>45657</v>
      </c>
      <c r="V5" s="40">
        <v>45691</v>
      </c>
      <c r="W5" s="40"/>
      <c r="X5" s="40">
        <v>45716</v>
      </c>
      <c r="Y5" s="41">
        <v>31</v>
      </c>
      <c r="Z5" s="41" t="s">
        <v>162</v>
      </c>
      <c r="AA5" s="39">
        <v>364000</v>
      </c>
      <c r="AB5" s="37" t="s">
        <v>67</v>
      </c>
      <c r="AC5" s="37" t="s">
        <v>121</v>
      </c>
      <c r="AD5" s="37" t="s">
        <v>35</v>
      </c>
      <c r="AE5" s="37" t="s">
        <v>91</v>
      </c>
      <c r="AF5" s="37" t="s">
        <v>18</v>
      </c>
      <c r="AG5" s="37"/>
      <c r="AH5" s="39">
        <v>0</v>
      </c>
      <c r="AI5" s="39">
        <v>359500</v>
      </c>
      <c r="AJ5" s="39">
        <v>0</v>
      </c>
      <c r="AK5" s="39">
        <v>0</v>
      </c>
      <c r="AL5" s="39">
        <v>0</v>
      </c>
      <c r="AM5" s="39">
        <v>0</v>
      </c>
      <c r="AN5" s="39">
        <v>0</v>
      </c>
      <c r="AO5" s="39">
        <v>0</v>
      </c>
      <c r="AP5" s="39">
        <v>0</v>
      </c>
      <c r="AQ5" s="39">
        <v>0</v>
      </c>
      <c r="AR5" s="39">
        <v>0</v>
      </c>
      <c r="AS5" s="37"/>
      <c r="AT5" s="40"/>
      <c r="AU5" s="37"/>
      <c r="AV5" s="39"/>
    </row>
    <row r="6" spans="1:48" s="23" customFormat="1" ht="10" x14ac:dyDescent="0.2">
      <c r="A6" s="35">
        <v>805026250</v>
      </c>
      <c r="B6" s="35" t="s">
        <v>12</v>
      </c>
      <c r="C6" s="36" t="s">
        <v>13</v>
      </c>
      <c r="D6" s="35">
        <v>305747</v>
      </c>
      <c r="E6" s="37" t="s">
        <v>113</v>
      </c>
      <c r="F6" s="37" t="s">
        <v>114</v>
      </c>
      <c r="G6" s="37" t="str">
        <f t="shared" si="1"/>
        <v>805026250_FE305747</v>
      </c>
      <c r="H6" s="35" t="s">
        <v>27</v>
      </c>
      <c r="I6" s="35" t="s">
        <v>24</v>
      </c>
      <c r="J6" s="39">
        <v>8096200</v>
      </c>
      <c r="K6" s="39">
        <v>8096200</v>
      </c>
      <c r="L6" s="35" t="s">
        <v>16</v>
      </c>
      <c r="M6" s="35" t="s">
        <v>17</v>
      </c>
      <c r="N6" s="35" t="s">
        <v>18</v>
      </c>
      <c r="O6" s="35" t="s">
        <v>19</v>
      </c>
      <c r="P6" s="37" t="s">
        <v>94</v>
      </c>
      <c r="Q6" s="37" t="s">
        <v>95</v>
      </c>
      <c r="R6" s="39">
        <v>0</v>
      </c>
      <c r="S6" s="37"/>
      <c r="T6" s="37" t="s">
        <v>96</v>
      </c>
      <c r="U6" s="40">
        <v>45626</v>
      </c>
      <c r="V6" s="40">
        <v>45638</v>
      </c>
      <c r="W6" s="40"/>
      <c r="X6" s="40">
        <v>45653</v>
      </c>
      <c r="Y6" s="41">
        <v>94</v>
      </c>
      <c r="Z6" s="41" t="s">
        <v>164</v>
      </c>
      <c r="AA6" s="39">
        <v>8524000</v>
      </c>
      <c r="AB6" s="37" t="s">
        <v>67</v>
      </c>
      <c r="AC6" s="37" t="s">
        <v>115</v>
      </c>
      <c r="AD6" s="37" t="s">
        <v>35</v>
      </c>
      <c r="AE6" s="37" t="s">
        <v>91</v>
      </c>
      <c r="AF6" s="37" t="s">
        <v>18</v>
      </c>
      <c r="AG6" s="37"/>
      <c r="AH6" s="39">
        <v>0</v>
      </c>
      <c r="AI6" s="39">
        <v>8096200</v>
      </c>
      <c r="AJ6" s="39">
        <v>0</v>
      </c>
      <c r="AK6" s="39">
        <v>0</v>
      </c>
      <c r="AL6" s="39">
        <v>0</v>
      </c>
      <c r="AM6" s="39">
        <v>0</v>
      </c>
      <c r="AN6" s="39">
        <v>0</v>
      </c>
      <c r="AO6" s="39">
        <v>0</v>
      </c>
      <c r="AP6" s="39">
        <v>0</v>
      </c>
      <c r="AQ6" s="39">
        <v>0</v>
      </c>
      <c r="AR6" s="39">
        <v>0</v>
      </c>
      <c r="AS6" s="37"/>
      <c r="AT6" s="40"/>
      <c r="AU6" s="37"/>
      <c r="AV6" s="39">
        <v>0</v>
      </c>
    </row>
    <row r="7" spans="1:48" s="23" customFormat="1" ht="10" x14ac:dyDescent="0.2">
      <c r="A7" s="35">
        <v>805026250</v>
      </c>
      <c r="B7" s="35" t="s">
        <v>12</v>
      </c>
      <c r="C7" s="36" t="s">
        <v>13</v>
      </c>
      <c r="D7" s="35">
        <v>305748</v>
      </c>
      <c r="E7" s="37" t="s">
        <v>116</v>
      </c>
      <c r="F7" s="37" t="s">
        <v>117</v>
      </c>
      <c r="G7" s="37" t="str">
        <f t="shared" si="1"/>
        <v>805026250_FE305748</v>
      </c>
      <c r="H7" s="35" t="s">
        <v>27</v>
      </c>
      <c r="I7" s="35" t="s">
        <v>24</v>
      </c>
      <c r="J7" s="39">
        <v>4137800</v>
      </c>
      <c r="K7" s="39">
        <v>4137800</v>
      </c>
      <c r="L7" s="35" t="s">
        <v>16</v>
      </c>
      <c r="M7" s="35" t="s">
        <v>17</v>
      </c>
      <c r="N7" s="35" t="s">
        <v>18</v>
      </c>
      <c r="O7" s="35" t="s">
        <v>19</v>
      </c>
      <c r="P7" s="37" t="s">
        <v>94</v>
      </c>
      <c r="Q7" s="37" t="s">
        <v>95</v>
      </c>
      <c r="R7" s="39">
        <v>0</v>
      </c>
      <c r="S7" s="37"/>
      <c r="T7" s="37" t="s">
        <v>96</v>
      </c>
      <c r="U7" s="40">
        <v>45626</v>
      </c>
      <c r="V7" s="40">
        <v>45638</v>
      </c>
      <c r="W7" s="40"/>
      <c r="X7" s="40">
        <v>45652</v>
      </c>
      <c r="Y7" s="41">
        <v>95</v>
      </c>
      <c r="Z7" s="41" t="s">
        <v>164</v>
      </c>
      <c r="AA7" s="39">
        <v>4137800</v>
      </c>
      <c r="AB7" s="37" t="s">
        <v>67</v>
      </c>
      <c r="AC7" s="37" t="s">
        <v>118</v>
      </c>
      <c r="AD7" s="37" t="s">
        <v>35</v>
      </c>
      <c r="AE7" s="37" t="s">
        <v>91</v>
      </c>
      <c r="AF7" s="37" t="s">
        <v>18</v>
      </c>
      <c r="AG7" s="37"/>
      <c r="AH7" s="39">
        <v>0</v>
      </c>
      <c r="AI7" s="39">
        <v>4137800</v>
      </c>
      <c r="AJ7" s="39">
        <v>0</v>
      </c>
      <c r="AK7" s="39">
        <v>0</v>
      </c>
      <c r="AL7" s="39">
        <v>0</v>
      </c>
      <c r="AM7" s="39">
        <v>0</v>
      </c>
      <c r="AN7" s="39">
        <v>0</v>
      </c>
      <c r="AO7" s="39">
        <v>0</v>
      </c>
      <c r="AP7" s="39">
        <v>0</v>
      </c>
      <c r="AQ7" s="39">
        <v>0</v>
      </c>
      <c r="AR7" s="39">
        <v>0</v>
      </c>
      <c r="AS7" s="37"/>
      <c r="AT7" s="40"/>
      <c r="AU7" s="37"/>
      <c r="AV7" s="39">
        <v>0</v>
      </c>
    </row>
    <row r="8" spans="1:48" s="23" customFormat="1" ht="10" x14ac:dyDescent="0.2">
      <c r="A8" s="35">
        <v>805026250</v>
      </c>
      <c r="B8" s="35" t="s">
        <v>12</v>
      </c>
      <c r="C8" s="36" t="s">
        <v>13</v>
      </c>
      <c r="D8" s="35">
        <v>304736</v>
      </c>
      <c r="E8" s="37" t="s">
        <v>110</v>
      </c>
      <c r="F8" s="37" t="s">
        <v>111</v>
      </c>
      <c r="G8" s="37" t="str">
        <f t="shared" si="1"/>
        <v>805026250_FE304736</v>
      </c>
      <c r="H8" s="35" t="s">
        <v>26</v>
      </c>
      <c r="I8" s="35" t="s">
        <v>23</v>
      </c>
      <c r="J8" s="39">
        <v>7707300</v>
      </c>
      <c r="K8" s="39">
        <v>7707300</v>
      </c>
      <c r="L8" s="35" t="s">
        <v>16</v>
      </c>
      <c r="M8" s="35" t="s">
        <v>17</v>
      </c>
      <c r="N8" s="35" t="s">
        <v>18</v>
      </c>
      <c r="O8" s="35" t="s">
        <v>19</v>
      </c>
      <c r="P8" s="37" t="s">
        <v>94</v>
      </c>
      <c r="Q8" s="37" t="s">
        <v>95</v>
      </c>
      <c r="R8" s="39">
        <v>0</v>
      </c>
      <c r="S8" s="37"/>
      <c r="T8" s="37" t="s">
        <v>96</v>
      </c>
      <c r="U8" s="40">
        <v>45619</v>
      </c>
      <c r="V8" s="40">
        <v>45639</v>
      </c>
      <c r="W8" s="40"/>
      <c r="X8" s="40">
        <v>45652</v>
      </c>
      <c r="Y8" s="41">
        <v>95</v>
      </c>
      <c r="Z8" s="41" t="s">
        <v>164</v>
      </c>
      <c r="AA8" s="39">
        <v>8148900</v>
      </c>
      <c r="AB8" s="37" t="s">
        <v>67</v>
      </c>
      <c r="AC8" s="37" t="s">
        <v>112</v>
      </c>
      <c r="AD8" s="37" t="s">
        <v>35</v>
      </c>
      <c r="AE8" s="37" t="s">
        <v>91</v>
      </c>
      <c r="AF8" s="37" t="s">
        <v>18</v>
      </c>
      <c r="AG8" s="37"/>
      <c r="AH8" s="39">
        <v>0</v>
      </c>
      <c r="AI8" s="39">
        <v>7707300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7"/>
      <c r="AT8" s="40"/>
      <c r="AU8" s="37"/>
      <c r="AV8" s="39">
        <v>0</v>
      </c>
    </row>
    <row r="9" spans="1:48" s="23" customFormat="1" ht="10" x14ac:dyDescent="0.2">
      <c r="A9" s="35">
        <v>805026250</v>
      </c>
      <c r="B9" s="35" t="s">
        <v>12</v>
      </c>
      <c r="C9" s="36" t="s">
        <v>13</v>
      </c>
      <c r="D9" s="35">
        <v>304557</v>
      </c>
      <c r="E9" s="37" t="s">
        <v>101</v>
      </c>
      <c r="F9" s="37" t="s">
        <v>102</v>
      </c>
      <c r="G9" s="37" t="str">
        <f t="shared" si="1"/>
        <v>805026250_FE304557</v>
      </c>
      <c r="H9" s="35" t="s">
        <v>25</v>
      </c>
      <c r="I9" s="35" t="s">
        <v>23</v>
      </c>
      <c r="J9" s="39">
        <v>54838930</v>
      </c>
      <c r="K9" s="39">
        <v>54838930</v>
      </c>
      <c r="L9" s="35" t="s">
        <v>16</v>
      </c>
      <c r="M9" s="35" t="s">
        <v>17</v>
      </c>
      <c r="N9" s="35" t="s">
        <v>18</v>
      </c>
      <c r="O9" s="35" t="s">
        <v>19</v>
      </c>
      <c r="P9" s="37" t="s">
        <v>94</v>
      </c>
      <c r="Q9" s="37" t="s">
        <v>95</v>
      </c>
      <c r="R9" s="39">
        <v>0</v>
      </c>
      <c r="S9" s="37"/>
      <c r="T9" s="37" t="s">
        <v>96</v>
      </c>
      <c r="U9" s="40">
        <v>45618</v>
      </c>
      <c r="V9" s="40">
        <v>45637</v>
      </c>
      <c r="W9" s="40"/>
      <c r="X9" s="40">
        <v>45653</v>
      </c>
      <c r="Y9" s="41">
        <v>94</v>
      </c>
      <c r="Z9" s="41" t="s">
        <v>164</v>
      </c>
      <c r="AA9" s="39">
        <v>57929500</v>
      </c>
      <c r="AB9" s="37" t="s">
        <v>67</v>
      </c>
      <c r="AC9" s="37" t="s">
        <v>103</v>
      </c>
      <c r="AD9" s="37" t="s">
        <v>35</v>
      </c>
      <c r="AE9" s="37" t="s">
        <v>91</v>
      </c>
      <c r="AF9" s="37" t="s">
        <v>18</v>
      </c>
      <c r="AG9" s="37"/>
      <c r="AH9" s="39">
        <v>0</v>
      </c>
      <c r="AI9" s="39">
        <v>54838930</v>
      </c>
      <c r="AJ9" s="39">
        <v>0</v>
      </c>
      <c r="AK9" s="39">
        <v>0</v>
      </c>
      <c r="AL9" s="39">
        <v>0</v>
      </c>
      <c r="AM9" s="39">
        <v>0</v>
      </c>
      <c r="AN9" s="39">
        <v>0</v>
      </c>
      <c r="AO9" s="39">
        <v>0</v>
      </c>
      <c r="AP9" s="39">
        <v>0</v>
      </c>
      <c r="AQ9" s="39">
        <v>0</v>
      </c>
      <c r="AR9" s="39">
        <v>0</v>
      </c>
      <c r="AS9" s="37"/>
      <c r="AT9" s="40"/>
      <c r="AU9" s="37"/>
      <c r="AV9" s="39">
        <v>0</v>
      </c>
    </row>
    <row r="10" spans="1:48" s="23" customFormat="1" ht="10" x14ac:dyDescent="0.2">
      <c r="A10" s="35">
        <v>805026250</v>
      </c>
      <c r="B10" s="35" t="s">
        <v>12</v>
      </c>
      <c r="C10" s="36" t="s">
        <v>13</v>
      </c>
      <c r="D10" s="35">
        <v>304573</v>
      </c>
      <c r="E10" s="37" t="s">
        <v>104</v>
      </c>
      <c r="F10" s="37" t="s">
        <v>105</v>
      </c>
      <c r="G10" s="37" t="str">
        <f t="shared" si="1"/>
        <v>805026250_FE304573</v>
      </c>
      <c r="H10" s="35" t="s">
        <v>25</v>
      </c>
      <c r="I10" s="35" t="s">
        <v>24</v>
      </c>
      <c r="J10" s="39">
        <v>7451200</v>
      </c>
      <c r="K10" s="39">
        <v>7451200</v>
      </c>
      <c r="L10" s="35" t="s">
        <v>16</v>
      </c>
      <c r="M10" s="35" t="s">
        <v>17</v>
      </c>
      <c r="N10" s="35" t="s">
        <v>18</v>
      </c>
      <c r="O10" s="35" t="s">
        <v>19</v>
      </c>
      <c r="P10" s="37" t="s">
        <v>94</v>
      </c>
      <c r="Q10" s="37" t="s">
        <v>95</v>
      </c>
      <c r="R10" s="39">
        <v>0</v>
      </c>
      <c r="S10" s="37"/>
      <c r="T10" s="37" t="s">
        <v>96</v>
      </c>
      <c r="U10" s="40">
        <v>45618</v>
      </c>
      <c r="V10" s="40">
        <v>45638</v>
      </c>
      <c r="W10" s="40"/>
      <c r="X10" s="40">
        <v>45652</v>
      </c>
      <c r="Y10" s="41">
        <v>95</v>
      </c>
      <c r="Z10" s="41" t="s">
        <v>164</v>
      </c>
      <c r="AA10" s="39">
        <v>7451200</v>
      </c>
      <c r="AB10" s="37" t="s">
        <v>67</v>
      </c>
      <c r="AC10" s="37" t="s">
        <v>106</v>
      </c>
      <c r="AD10" s="37" t="s">
        <v>35</v>
      </c>
      <c r="AE10" s="37" t="s">
        <v>91</v>
      </c>
      <c r="AF10" s="37" t="s">
        <v>18</v>
      </c>
      <c r="AG10" s="37"/>
      <c r="AH10" s="39">
        <v>0</v>
      </c>
      <c r="AI10" s="39">
        <v>7451200</v>
      </c>
      <c r="AJ10" s="39">
        <v>0</v>
      </c>
      <c r="AK10" s="39">
        <v>0</v>
      </c>
      <c r="AL10" s="39">
        <v>0</v>
      </c>
      <c r="AM10" s="39">
        <v>0</v>
      </c>
      <c r="AN10" s="39">
        <v>0</v>
      </c>
      <c r="AO10" s="39">
        <v>0</v>
      </c>
      <c r="AP10" s="39">
        <v>0</v>
      </c>
      <c r="AQ10" s="39">
        <v>0</v>
      </c>
      <c r="AR10" s="39">
        <v>0</v>
      </c>
      <c r="AS10" s="37"/>
      <c r="AT10" s="40"/>
      <c r="AU10" s="37"/>
      <c r="AV10" s="39">
        <v>0</v>
      </c>
    </row>
    <row r="11" spans="1:48" s="23" customFormat="1" ht="10" x14ac:dyDescent="0.2">
      <c r="A11" s="35">
        <v>805026250</v>
      </c>
      <c r="B11" s="35" t="s">
        <v>12</v>
      </c>
      <c r="C11" s="36" t="s">
        <v>13</v>
      </c>
      <c r="D11" s="35">
        <v>304584</v>
      </c>
      <c r="E11" s="37" t="s">
        <v>107</v>
      </c>
      <c r="F11" s="37" t="s">
        <v>108</v>
      </c>
      <c r="G11" s="37" t="str">
        <f t="shared" si="1"/>
        <v>805026250_FE304584</v>
      </c>
      <c r="H11" s="35" t="s">
        <v>25</v>
      </c>
      <c r="I11" s="35" t="s">
        <v>24</v>
      </c>
      <c r="J11" s="39">
        <v>2491000</v>
      </c>
      <c r="K11" s="39">
        <v>2491000</v>
      </c>
      <c r="L11" s="35" t="s">
        <v>16</v>
      </c>
      <c r="M11" s="35" t="s">
        <v>17</v>
      </c>
      <c r="N11" s="35" t="s">
        <v>18</v>
      </c>
      <c r="O11" s="35" t="s">
        <v>19</v>
      </c>
      <c r="P11" s="37" t="s">
        <v>94</v>
      </c>
      <c r="Q11" s="37" t="s">
        <v>95</v>
      </c>
      <c r="R11" s="39">
        <v>0</v>
      </c>
      <c r="S11" s="37"/>
      <c r="T11" s="37" t="s">
        <v>96</v>
      </c>
      <c r="U11" s="40">
        <v>45618</v>
      </c>
      <c r="V11" s="40">
        <v>45638</v>
      </c>
      <c r="W11" s="40"/>
      <c r="X11" s="40">
        <v>45652</v>
      </c>
      <c r="Y11" s="41">
        <v>95</v>
      </c>
      <c r="Z11" s="41" t="s">
        <v>164</v>
      </c>
      <c r="AA11" s="39">
        <v>2491000</v>
      </c>
      <c r="AB11" s="37" t="s">
        <v>67</v>
      </c>
      <c r="AC11" s="37" t="s">
        <v>109</v>
      </c>
      <c r="AD11" s="37" t="s">
        <v>35</v>
      </c>
      <c r="AE11" s="37" t="s">
        <v>91</v>
      </c>
      <c r="AF11" s="37" t="s">
        <v>18</v>
      </c>
      <c r="AG11" s="37"/>
      <c r="AH11" s="39">
        <v>0</v>
      </c>
      <c r="AI11" s="39">
        <v>2491000</v>
      </c>
      <c r="AJ11" s="39">
        <v>0</v>
      </c>
      <c r="AK11" s="39">
        <v>0</v>
      </c>
      <c r="AL11" s="39">
        <v>0</v>
      </c>
      <c r="AM11" s="39">
        <v>0</v>
      </c>
      <c r="AN11" s="39">
        <v>0</v>
      </c>
      <c r="AO11" s="39">
        <v>0</v>
      </c>
      <c r="AP11" s="39">
        <v>0</v>
      </c>
      <c r="AQ11" s="39">
        <v>0</v>
      </c>
      <c r="AR11" s="39">
        <v>0</v>
      </c>
      <c r="AS11" s="37"/>
      <c r="AT11" s="40"/>
      <c r="AU11" s="37"/>
      <c r="AV11" s="39">
        <v>0</v>
      </c>
    </row>
    <row r="12" spans="1:48" s="23" customFormat="1" ht="10" x14ac:dyDescent="0.2">
      <c r="A12" s="35">
        <v>805026250</v>
      </c>
      <c r="B12" s="35" t="s">
        <v>12</v>
      </c>
      <c r="C12" s="36" t="s">
        <v>13</v>
      </c>
      <c r="D12" s="35">
        <v>303972</v>
      </c>
      <c r="E12" s="37" t="s">
        <v>92</v>
      </c>
      <c r="F12" s="37" t="s">
        <v>93</v>
      </c>
      <c r="G12" s="37" t="str">
        <f t="shared" si="1"/>
        <v>805026250_FE303972</v>
      </c>
      <c r="H12" s="35" t="s">
        <v>22</v>
      </c>
      <c r="I12" s="35" t="s">
        <v>23</v>
      </c>
      <c r="J12" s="39">
        <v>21681700</v>
      </c>
      <c r="K12" s="39">
        <v>21681700</v>
      </c>
      <c r="L12" s="35" t="s">
        <v>16</v>
      </c>
      <c r="M12" s="35" t="s">
        <v>17</v>
      </c>
      <c r="N12" s="35" t="s">
        <v>18</v>
      </c>
      <c r="O12" s="35" t="s">
        <v>19</v>
      </c>
      <c r="P12" s="37" t="s">
        <v>94</v>
      </c>
      <c r="Q12" s="37" t="s">
        <v>95</v>
      </c>
      <c r="R12" s="39">
        <v>0</v>
      </c>
      <c r="S12" s="37"/>
      <c r="T12" s="37" t="s">
        <v>96</v>
      </c>
      <c r="U12" s="40">
        <v>45612</v>
      </c>
      <c r="V12" s="40">
        <v>45637</v>
      </c>
      <c r="W12" s="40"/>
      <c r="X12" s="40">
        <v>45653</v>
      </c>
      <c r="Y12" s="41">
        <v>94</v>
      </c>
      <c r="Z12" s="41" t="s">
        <v>164</v>
      </c>
      <c r="AA12" s="39">
        <v>22365600</v>
      </c>
      <c r="AB12" s="37" t="s">
        <v>67</v>
      </c>
      <c r="AC12" s="37" t="s">
        <v>97</v>
      </c>
      <c r="AD12" s="37" t="s">
        <v>35</v>
      </c>
      <c r="AE12" s="37" t="s">
        <v>91</v>
      </c>
      <c r="AF12" s="37" t="s">
        <v>18</v>
      </c>
      <c r="AG12" s="37"/>
      <c r="AH12" s="39">
        <v>0</v>
      </c>
      <c r="AI12" s="39">
        <v>21681700</v>
      </c>
      <c r="AJ12" s="39">
        <v>0</v>
      </c>
      <c r="AK12" s="39">
        <v>0</v>
      </c>
      <c r="AL12" s="39">
        <v>0</v>
      </c>
      <c r="AM12" s="39">
        <v>0</v>
      </c>
      <c r="AN12" s="39">
        <v>0</v>
      </c>
      <c r="AO12" s="39">
        <v>0</v>
      </c>
      <c r="AP12" s="39">
        <v>0</v>
      </c>
      <c r="AQ12" s="39">
        <v>0</v>
      </c>
      <c r="AR12" s="39">
        <v>0</v>
      </c>
      <c r="AS12" s="37"/>
      <c r="AT12" s="40"/>
      <c r="AU12" s="37"/>
      <c r="AV12" s="39">
        <v>0</v>
      </c>
    </row>
    <row r="13" spans="1:48" s="23" customFormat="1" ht="10" x14ac:dyDescent="0.2">
      <c r="A13" s="35">
        <v>805026250</v>
      </c>
      <c r="B13" s="35" t="s">
        <v>12</v>
      </c>
      <c r="C13" s="36" t="s">
        <v>13</v>
      </c>
      <c r="D13" s="35">
        <v>303975</v>
      </c>
      <c r="E13" s="37" t="s">
        <v>98</v>
      </c>
      <c r="F13" s="37" t="s">
        <v>99</v>
      </c>
      <c r="G13" s="37" t="str">
        <f t="shared" si="1"/>
        <v>805026250_FE303975</v>
      </c>
      <c r="H13" s="35" t="s">
        <v>22</v>
      </c>
      <c r="I13" s="35" t="s">
        <v>24</v>
      </c>
      <c r="J13" s="39">
        <v>3024000</v>
      </c>
      <c r="K13" s="39">
        <v>3024000</v>
      </c>
      <c r="L13" s="35" t="s">
        <v>16</v>
      </c>
      <c r="M13" s="35" t="s">
        <v>17</v>
      </c>
      <c r="N13" s="35" t="s">
        <v>18</v>
      </c>
      <c r="O13" s="35" t="s">
        <v>19</v>
      </c>
      <c r="P13" s="37" t="s">
        <v>94</v>
      </c>
      <c r="Q13" s="37" t="s">
        <v>95</v>
      </c>
      <c r="R13" s="39">
        <v>0</v>
      </c>
      <c r="S13" s="37"/>
      <c r="T13" s="37" t="s">
        <v>96</v>
      </c>
      <c r="U13" s="40">
        <v>45612</v>
      </c>
      <c r="V13" s="40">
        <v>45638</v>
      </c>
      <c r="W13" s="40"/>
      <c r="X13" s="40">
        <v>45652</v>
      </c>
      <c r="Y13" s="41">
        <v>95</v>
      </c>
      <c r="Z13" s="41" t="s">
        <v>164</v>
      </c>
      <c r="AA13" s="39">
        <v>3024000</v>
      </c>
      <c r="AB13" s="37" t="s">
        <v>67</v>
      </c>
      <c r="AC13" s="37" t="s">
        <v>100</v>
      </c>
      <c r="AD13" s="37" t="s">
        <v>35</v>
      </c>
      <c r="AE13" s="37" t="s">
        <v>91</v>
      </c>
      <c r="AF13" s="37" t="s">
        <v>18</v>
      </c>
      <c r="AG13" s="37"/>
      <c r="AH13" s="39">
        <v>0</v>
      </c>
      <c r="AI13" s="39">
        <v>3024000</v>
      </c>
      <c r="AJ13" s="39">
        <v>0</v>
      </c>
      <c r="AK13" s="39">
        <v>0</v>
      </c>
      <c r="AL13" s="39">
        <v>0</v>
      </c>
      <c r="AM13" s="39">
        <v>0</v>
      </c>
      <c r="AN13" s="39">
        <v>0</v>
      </c>
      <c r="AO13" s="39">
        <v>0</v>
      </c>
      <c r="AP13" s="39">
        <v>0</v>
      </c>
      <c r="AQ13" s="39">
        <v>0</v>
      </c>
      <c r="AR13" s="39">
        <v>0</v>
      </c>
      <c r="AS13" s="37"/>
      <c r="AT13" s="40"/>
      <c r="AU13" s="37"/>
      <c r="AV13" s="39">
        <v>0</v>
      </c>
    </row>
    <row r="14" spans="1:48" s="23" customFormat="1" ht="10" x14ac:dyDescent="0.2">
      <c r="A14" s="35">
        <v>805026250</v>
      </c>
      <c r="B14" s="35" t="s">
        <v>12</v>
      </c>
      <c r="C14" s="36" t="s">
        <v>13</v>
      </c>
      <c r="D14" s="35">
        <v>310540</v>
      </c>
      <c r="E14" s="37" t="s">
        <v>139</v>
      </c>
      <c r="F14" s="37" t="s">
        <v>140</v>
      </c>
      <c r="G14" s="37" t="str">
        <f t="shared" si="1"/>
        <v>805026250_FE310540</v>
      </c>
      <c r="H14" s="38">
        <v>45701</v>
      </c>
      <c r="I14" s="38">
        <v>45707</v>
      </c>
      <c r="J14" s="39">
        <v>433989655</v>
      </c>
      <c r="K14" s="39">
        <v>433989655</v>
      </c>
      <c r="L14" s="35" t="s">
        <v>16</v>
      </c>
      <c r="M14" s="35" t="s">
        <v>17</v>
      </c>
      <c r="N14" s="35" t="s">
        <v>18</v>
      </c>
      <c r="O14" s="35" t="s">
        <v>19</v>
      </c>
      <c r="P14" s="37" t="s">
        <v>137</v>
      </c>
      <c r="Q14" s="37" t="s">
        <v>137</v>
      </c>
      <c r="R14" s="39">
        <v>0</v>
      </c>
      <c r="S14" s="37"/>
      <c r="T14" s="37" t="s">
        <v>138</v>
      </c>
      <c r="U14" s="40">
        <v>45701</v>
      </c>
      <c r="V14" s="40">
        <v>45719</v>
      </c>
      <c r="W14" s="40"/>
      <c r="X14" s="40"/>
      <c r="Y14" s="41">
        <v>28</v>
      </c>
      <c r="Z14" s="41" t="s">
        <v>163</v>
      </c>
      <c r="AA14" s="39">
        <v>0</v>
      </c>
      <c r="AB14" s="37"/>
      <c r="AC14" s="37"/>
      <c r="AD14" s="37"/>
      <c r="AE14" s="37" t="s">
        <v>91</v>
      </c>
      <c r="AF14" s="37"/>
      <c r="AG14" s="37"/>
      <c r="AH14" s="39">
        <v>0</v>
      </c>
      <c r="AI14" s="39">
        <v>0</v>
      </c>
      <c r="AJ14" s="39">
        <v>0</v>
      </c>
      <c r="AK14" s="39">
        <v>0</v>
      </c>
      <c r="AL14" s="39">
        <v>0</v>
      </c>
      <c r="AM14" s="39">
        <v>0</v>
      </c>
      <c r="AN14" s="39">
        <v>0</v>
      </c>
      <c r="AO14" s="39">
        <v>433989655</v>
      </c>
      <c r="AP14" s="39">
        <v>0</v>
      </c>
      <c r="AQ14" s="39">
        <v>0</v>
      </c>
      <c r="AR14" s="39">
        <v>0</v>
      </c>
      <c r="AS14" s="37"/>
      <c r="AT14" s="40"/>
      <c r="AU14" s="37"/>
      <c r="AV14" s="39">
        <v>0</v>
      </c>
    </row>
    <row r="15" spans="1:48" s="23" customFormat="1" ht="10" x14ac:dyDescent="0.2">
      <c r="A15" s="35">
        <v>805026250</v>
      </c>
      <c r="B15" s="35" t="s">
        <v>12</v>
      </c>
      <c r="C15" s="36" t="s">
        <v>13</v>
      </c>
      <c r="D15" s="35">
        <v>310346</v>
      </c>
      <c r="E15" s="37" t="s">
        <v>135</v>
      </c>
      <c r="F15" s="37" t="s">
        <v>136</v>
      </c>
      <c r="G15" s="37" t="str">
        <f t="shared" si="1"/>
        <v>805026250_FE310346</v>
      </c>
      <c r="H15" s="38">
        <v>45688</v>
      </c>
      <c r="I15" s="38">
        <v>45707</v>
      </c>
      <c r="J15" s="39">
        <v>63572240</v>
      </c>
      <c r="K15" s="39">
        <v>63572240</v>
      </c>
      <c r="L15" s="35" t="s">
        <v>16</v>
      </c>
      <c r="M15" s="35" t="s">
        <v>17</v>
      </c>
      <c r="N15" s="35" t="s">
        <v>18</v>
      </c>
      <c r="O15" s="35" t="s">
        <v>19</v>
      </c>
      <c r="P15" s="37" t="s">
        <v>137</v>
      </c>
      <c r="Q15" s="37" t="s">
        <v>137</v>
      </c>
      <c r="R15" s="39">
        <v>0</v>
      </c>
      <c r="S15" s="37"/>
      <c r="T15" s="37" t="s">
        <v>138</v>
      </c>
      <c r="U15" s="40">
        <v>45688</v>
      </c>
      <c r="V15" s="40">
        <v>45719</v>
      </c>
      <c r="W15" s="40"/>
      <c r="X15" s="40"/>
      <c r="Y15" s="41">
        <v>28</v>
      </c>
      <c r="Z15" s="41" t="s">
        <v>163</v>
      </c>
      <c r="AA15" s="39">
        <v>0</v>
      </c>
      <c r="AB15" s="37"/>
      <c r="AC15" s="37"/>
      <c r="AD15" s="37"/>
      <c r="AE15" s="37" t="s">
        <v>91</v>
      </c>
      <c r="AF15" s="37"/>
      <c r="AG15" s="37"/>
      <c r="AH15" s="39">
        <v>0</v>
      </c>
      <c r="AI15" s="39">
        <v>0</v>
      </c>
      <c r="AJ15" s="39">
        <v>0</v>
      </c>
      <c r="AK15" s="39">
        <v>0</v>
      </c>
      <c r="AL15" s="39">
        <v>0</v>
      </c>
      <c r="AM15" s="39">
        <v>0</v>
      </c>
      <c r="AN15" s="39">
        <v>0</v>
      </c>
      <c r="AO15" s="39">
        <v>63572240</v>
      </c>
      <c r="AP15" s="39">
        <v>0</v>
      </c>
      <c r="AQ15" s="39">
        <v>0</v>
      </c>
      <c r="AR15" s="39">
        <v>0</v>
      </c>
      <c r="AS15" s="37"/>
      <c r="AT15" s="40"/>
      <c r="AU15" s="37"/>
      <c r="AV15" s="39">
        <v>0</v>
      </c>
    </row>
    <row r="16" spans="1:48" s="23" customFormat="1" ht="10" x14ac:dyDescent="0.2">
      <c r="A16" s="35">
        <v>805026250</v>
      </c>
      <c r="B16" s="35" t="s">
        <v>12</v>
      </c>
      <c r="C16" s="36" t="s">
        <v>13</v>
      </c>
      <c r="D16" s="35">
        <v>310523</v>
      </c>
      <c r="E16" s="37" t="s">
        <v>152</v>
      </c>
      <c r="F16" s="37" t="s">
        <v>153</v>
      </c>
      <c r="G16" s="37" t="str">
        <f t="shared" si="1"/>
        <v>805026250_FE310523</v>
      </c>
      <c r="H16" s="38">
        <v>45689</v>
      </c>
      <c r="I16" s="38">
        <v>45707</v>
      </c>
      <c r="J16" s="39">
        <v>40000</v>
      </c>
      <c r="K16" s="39">
        <v>40000</v>
      </c>
      <c r="L16" s="35" t="s">
        <v>16</v>
      </c>
      <c r="M16" s="35" t="s">
        <v>17</v>
      </c>
      <c r="N16" s="35" t="s">
        <v>18</v>
      </c>
      <c r="O16" s="35" t="s">
        <v>19</v>
      </c>
      <c r="P16" s="37" t="s">
        <v>154</v>
      </c>
      <c r="Q16" s="37" t="s">
        <v>155</v>
      </c>
      <c r="R16" s="39">
        <v>0</v>
      </c>
      <c r="S16" s="37"/>
      <c r="T16" s="37"/>
      <c r="U16" s="40"/>
      <c r="V16" s="40"/>
      <c r="W16" s="40"/>
      <c r="X16" s="40"/>
      <c r="Y16" s="41" t="s">
        <v>165</v>
      </c>
      <c r="Z16" s="41" t="s">
        <v>165</v>
      </c>
      <c r="AA16" s="39">
        <v>0</v>
      </c>
      <c r="AB16" s="37"/>
      <c r="AC16" s="37"/>
      <c r="AD16" s="37"/>
      <c r="AE16" s="37"/>
      <c r="AF16" s="37"/>
      <c r="AG16" s="37"/>
      <c r="AH16" s="39">
        <v>0</v>
      </c>
      <c r="AI16" s="39">
        <v>0</v>
      </c>
      <c r="AJ16" s="39">
        <v>40000</v>
      </c>
      <c r="AK16" s="39">
        <v>0</v>
      </c>
      <c r="AL16" s="39">
        <v>0</v>
      </c>
      <c r="AM16" s="39">
        <v>0</v>
      </c>
      <c r="AN16" s="39">
        <v>0</v>
      </c>
      <c r="AO16" s="39">
        <v>0</v>
      </c>
      <c r="AP16" s="39">
        <v>0</v>
      </c>
      <c r="AQ16" s="39">
        <v>0</v>
      </c>
      <c r="AR16" s="39">
        <v>0</v>
      </c>
      <c r="AS16" s="37"/>
      <c r="AT16" s="40"/>
      <c r="AU16" s="37"/>
      <c r="AV16" s="39">
        <v>0</v>
      </c>
    </row>
    <row r="17" spans="1:48" s="23" customFormat="1" ht="10" x14ac:dyDescent="0.2">
      <c r="A17" s="35">
        <v>805026250</v>
      </c>
      <c r="B17" s="35" t="s">
        <v>12</v>
      </c>
      <c r="C17" s="36" t="s">
        <v>13</v>
      </c>
      <c r="D17" s="35">
        <v>293113</v>
      </c>
      <c r="E17" s="37" t="s">
        <v>126</v>
      </c>
      <c r="F17" s="37" t="s">
        <v>127</v>
      </c>
      <c r="G17" s="37" t="str">
        <f t="shared" si="1"/>
        <v>805026250_FE293113</v>
      </c>
      <c r="H17" s="35" t="s">
        <v>14</v>
      </c>
      <c r="I17" s="35" t="s">
        <v>15</v>
      </c>
      <c r="J17" s="39">
        <v>18040400</v>
      </c>
      <c r="K17" s="39">
        <v>6771500</v>
      </c>
      <c r="L17" s="35" t="s">
        <v>16</v>
      </c>
      <c r="M17" s="35" t="s">
        <v>17</v>
      </c>
      <c r="N17" s="35" t="s">
        <v>18</v>
      </c>
      <c r="O17" s="35" t="s">
        <v>19</v>
      </c>
      <c r="P17" s="37" t="s">
        <v>124</v>
      </c>
      <c r="Q17" s="37" t="s">
        <v>89</v>
      </c>
      <c r="R17" s="39">
        <v>6636070</v>
      </c>
      <c r="S17" s="37">
        <v>1913454607</v>
      </c>
      <c r="T17" s="37" t="s">
        <v>125</v>
      </c>
      <c r="U17" s="40">
        <v>45411</v>
      </c>
      <c r="V17" s="40">
        <v>45414</v>
      </c>
      <c r="W17" s="40">
        <v>45715</v>
      </c>
      <c r="X17" s="40"/>
      <c r="Y17" s="41">
        <v>32</v>
      </c>
      <c r="Z17" s="41" t="s">
        <v>162</v>
      </c>
      <c r="AA17" s="39">
        <v>0</v>
      </c>
      <c r="AB17" s="37"/>
      <c r="AC17" s="37"/>
      <c r="AD17" s="37"/>
      <c r="AE17" s="37" t="s">
        <v>91</v>
      </c>
      <c r="AF17" s="37"/>
      <c r="AG17" s="37" t="s">
        <v>19</v>
      </c>
      <c r="AH17" s="39">
        <v>0</v>
      </c>
      <c r="AI17" s="39">
        <v>0</v>
      </c>
      <c r="AJ17" s="39">
        <v>0</v>
      </c>
      <c r="AK17" s="39">
        <v>0</v>
      </c>
      <c r="AL17" s="39">
        <v>0</v>
      </c>
      <c r="AM17" s="39">
        <v>0</v>
      </c>
      <c r="AN17" s="39">
        <v>6771500</v>
      </c>
      <c r="AO17" s="39">
        <v>0</v>
      </c>
      <c r="AP17" s="39">
        <v>0</v>
      </c>
      <c r="AQ17" s="39">
        <v>11024500</v>
      </c>
      <c r="AR17" s="39">
        <v>0</v>
      </c>
      <c r="AS17" s="37">
        <v>2201519486</v>
      </c>
      <c r="AT17" s="40">
        <v>45457</v>
      </c>
      <c r="AU17" s="37" t="s">
        <v>161</v>
      </c>
      <c r="AV17" s="39">
        <v>124024550</v>
      </c>
    </row>
    <row r="18" spans="1:48" s="23" customFormat="1" ht="10" x14ac:dyDescent="0.2">
      <c r="A18" s="35">
        <v>805026250</v>
      </c>
      <c r="B18" s="35" t="s">
        <v>12</v>
      </c>
      <c r="C18" s="36" t="s">
        <v>13</v>
      </c>
      <c r="D18" s="35">
        <v>304610</v>
      </c>
      <c r="E18" s="37" t="s">
        <v>128</v>
      </c>
      <c r="F18" s="37" t="s">
        <v>129</v>
      </c>
      <c r="G18" s="37" t="str">
        <f t="shared" si="1"/>
        <v>805026250_FE304610</v>
      </c>
      <c r="H18" s="35" t="s">
        <v>25</v>
      </c>
      <c r="I18" s="35" t="s">
        <v>23</v>
      </c>
      <c r="J18" s="39">
        <v>4970000</v>
      </c>
      <c r="K18" s="39">
        <v>4970000</v>
      </c>
      <c r="L18" s="35" t="s">
        <v>16</v>
      </c>
      <c r="M18" s="35" t="s">
        <v>17</v>
      </c>
      <c r="N18" s="35" t="s">
        <v>18</v>
      </c>
      <c r="O18" s="35" t="s">
        <v>19</v>
      </c>
      <c r="P18" s="37" t="s">
        <v>124</v>
      </c>
      <c r="Q18" s="37" t="s">
        <v>89</v>
      </c>
      <c r="R18" s="39">
        <v>4870600</v>
      </c>
      <c r="S18" s="37">
        <v>1222572874</v>
      </c>
      <c r="T18" s="37" t="s">
        <v>125</v>
      </c>
      <c r="U18" s="40">
        <v>45618</v>
      </c>
      <c r="V18" s="40">
        <v>45637</v>
      </c>
      <c r="W18" s="40">
        <v>45653</v>
      </c>
      <c r="X18" s="40"/>
      <c r="Y18" s="41">
        <v>94</v>
      </c>
      <c r="Z18" s="41" t="s">
        <v>164</v>
      </c>
      <c r="AA18" s="39">
        <v>0</v>
      </c>
      <c r="AB18" s="37"/>
      <c r="AC18" s="37"/>
      <c r="AD18" s="37"/>
      <c r="AE18" s="37" t="s">
        <v>91</v>
      </c>
      <c r="AF18" s="37"/>
      <c r="AG18" s="37" t="s">
        <v>19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4970000</v>
      </c>
      <c r="AO18" s="39">
        <v>0</v>
      </c>
      <c r="AP18" s="39">
        <v>0</v>
      </c>
      <c r="AQ18" s="39">
        <v>0</v>
      </c>
      <c r="AR18" s="39">
        <v>0</v>
      </c>
      <c r="AS18" s="37"/>
      <c r="AT18" s="40"/>
      <c r="AU18" s="37"/>
      <c r="AV18" s="39">
        <v>0</v>
      </c>
    </row>
    <row r="19" spans="1:48" s="23" customFormat="1" ht="10" x14ac:dyDescent="0.2">
      <c r="A19" s="35">
        <v>805026250</v>
      </c>
      <c r="B19" s="35" t="s">
        <v>12</v>
      </c>
      <c r="C19" s="36" t="s">
        <v>13</v>
      </c>
      <c r="D19" s="35">
        <v>300955</v>
      </c>
      <c r="E19" s="37" t="s">
        <v>122</v>
      </c>
      <c r="F19" s="37" t="s">
        <v>123</v>
      </c>
      <c r="G19" s="37" t="str">
        <f t="shared" si="1"/>
        <v>805026250_FE300955</v>
      </c>
      <c r="H19" s="35" t="s">
        <v>20</v>
      </c>
      <c r="I19" s="35" t="s">
        <v>21</v>
      </c>
      <c r="J19" s="39">
        <v>30846300</v>
      </c>
      <c r="K19" s="39">
        <v>30846300</v>
      </c>
      <c r="L19" s="35" t="s">
        <v>16</v>
      </c>
      <c r="M19" s="35" t="s">
        <v>17</v>
      </c>
      <c r="N19" s="35" t="s">
        <v>18</v>
      </c>
      <c r="O19" s="35" t="s">
        <v>19</v>
      </c>
      <c r="P19" s="37" t="s">
        <v>124</v>
      </c>
      <c r="Q19" s="37" t="s">
        <v>89</v>
      </c>
      <c r="R19" s="39">
        <v>30209374</v>
      </c>
      <c r="S19" s="37">
        <v>1222572876</v>
      </c>
      <c r="T19" s="37" t="s">
        <v>125</v>
      </c>
      <c r="U19" s="40">
        <v>45576</v>
      </c>
      <c r="V19" s="40">
        <v>45636</v>
      </c>
      <c r="W19" s="40">
        <v>45653</v>
      </c>
      <c r="X19" s="40"/>
      <c r="Y19" s="41">
        <v>94</v>
      </c>
      <c r="Z19" s="41" t="s">
        <v>164</v>
      </c>
      <c r="AA19" s="39">
        <v>0</v>
      </c>
      <c r="AB19" s="37"/>
      <c r="AC19" s="37"/>
      <c r="AD19" s="37"/>
      <c r="AE19" s="37" t="s">
        <v>91</v>
      </c>
      <c r="AF19" s="37"/>
      <c r="AG19" s="37" t="s">
        <v>19</v>
      </c>
      <c r="AH19" s="39">
        <v>0</v>
      </c>
      <c r="AI19" s="39">
        <v>0</v>
      </c>
      <c r="AJ19" s="39">
        <v>0</v>
      </c>
      <c r="AK19" s="39">
        <v>0</v>
      </c>
      <c r="AL19" s="39">
        <v>0</v>
      </c>
      <c r="AM19" s="39">
        <v>0</v>
      </c>
      <c r="AN19" s="39">
        <v>30846300</v>
      </c>
      <c r="AO19" s="39">
        <v>0</v>
      </c>
      <c r="AP19" s="39">
        <v>0</v>
      </c>
      <c r="AQ19" s="39">
        <v>0</v>
      </c>
      <c r="AR19" s="39">
        <v>0</v>
      </c>
      <c r="AS19" s="37"/>
      <c r="AT19" s="40"/>
      <c r="AU19" s="37"/>
      <c r="AV19" s="39">
        <v>0</v>
      </c>
    </row>
    <row r="20" spans="1:48" s="23" customFormat="1" ht="10" x14ac:dyDescent="0.2">
      <c r="A20" s="35">
        <v>805026250</v>
      </c>
      <c r="B20" s="35" t="s">
        <v>12</v>
      </c>
      <c r="C20" s="36" t="s">
        <v>13</v>
      </c>
      <c r="D20" s="35">
        <v>314182</v>
      </c>
      <c r="E20" s="37" t="s">
        <v>87</v>
      </c>
      <c r="F20" s="37" t="s">
        <v>88</v>
      </c>
      <c r="G20" s="37" t="str">
        <f t="shared" si="1"/>
        <v>805026250_FE314182</v>
      </c>
      <c r="H20" s="38">
        <v>45723</v>
      </c>
      <c r="I20" s="38">
        <v>45729</v>
      </c>
      <c r="J20" s="39">
        <v>223482785</v>
      </c>
      <c r="K20" s="39">
        <v>66432646</v>
      </c>
      <c r="L20" s="35" t="s">
        <v>35</v>
      </c>
      <c r="M20" s="35" t="s">
        <v>17</v>
      </c>
      <c r="N20" s="35" t="s">
        <v>18</v>
      </c>
      <c r="O20" s="35" t="s">
        <v>36</v>
      </c>
      <c r="P20" s="37" t="e">
        <v>#N/A</v>
      </c>
      <c r="Q20" s="37" t="s">
        <v>89</v>
      </c>
      <c r="R20" s="39">
        <v>100000000.59999999</v>
      </c>
      <c r="S20" s="37">
        <v>4800067995</v>
      </c>
      <c r="T20" s="37" t="s">
        <v>90</v>
      </c>
      <c r="U20" s="40">
        <v>45723</v>
      </c>
      <c r="V20" s="40">
        <v>45726</v>
      </c>
      <c r="W20" s="40"/>
      <c r="X20" s="40"/>
      <c r="Y20" s="41">
        <v>21</v>
      </c>
      <c r="Z20" s="41" t="s">
        <v>163</v>
      </c>
      <c r="AA20" s="39">
        <v>0</v>
      </c>
      <c r="AB20" s="37"/>
      <c r="AC20" s="37"/>
      <c r="AD20" s="37"/>
      <c r="AE20" s="37" t="s">
        <v>91</v>
      </c>
      <c r="AF20" s="37"/>
      <c r="AG20" s="37"/>
      <c r="AH20" s="39">
        <v>0</v>
      </c>
      <c r="AI20" s="39"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66432646</v>
      </c>
      <c r="AO20" s="39">
        <v>0</v>
      </c>
      <c r="AP20" s="39">
        <v>0</v>
      </c>
      <c r="AQ20" s="39">
        <v>218667691.59999999</v>
      </c>
      <c r="AR20" s="39">
        <v>0</v>
      </c>
      <c r="AS20" s="37">
        <v>4800067995</v>
      </c>
      <c r="AT20" s="40">
        <v>45743</v>
      </c>
      <c r="AU20" s="37" t="s">
        <v>159</v>
      </c>
      <c r="AV20" s="39">
        <v>118667691</v>
      </c>
    </row>
    <row r="21" spans="1:48" s="23" customFormat="1" ht="10" x14ac:dyDescent="0.2">
      <c r="A21" s="35">
        <v>805026250</v>
      </c>
      <c r="B21" s="35" t="s">
        <v>12</v>
      </c>
      <c r="C21" s="36" t="s">
        <v>13</v>
      </c>
      <c r="D21" s="35">
        <v>308877</v>
      </c>
      <c r="E21" s="37" t="s">
        <v>148</v>
      </c>
      <c r="F21" s="37" t="s">
        <v>149</v>
      </c>
      <c r="G21" s="37" t="str">
        <f t="shared" si="1"/>
        <v>805026250_FE308877</v>
      </c>
      <c r="H21" s="35" t="s">
        <v>33</v>
      </c>
      <c r="I21" s="35" t="s">
        <v>34</v>
      </c>
      <c r="J21" s="39">
        <v>2835710</v>
      </c>
      <c r="K21" s="39">
        <v>1059832</v>
      </c>
      <c r="L21" s="35" t="s">
        <v>16</v>
      </c>
      <c r="M21" s="35" t="s">
        <v>17</v>
      </c>
      <c r="N21" s="35" t="s">
        <v>18</v>
      </c>
      <c r="O21" s="35" t="s">
        <v>19</v>
      </c>
      <c r="P21" s="37" t="s">
        <v>132</v>
      </c>
      <c r="Q21" s="37" t="s">
        <v>143</v>
      </c>
      <c r="R21" s="39">
        <v>334431.59999999998</v>
      </c>
      <c r="S21" s="37">
        <v>4800067869</v>
      </c>
      <c r="T21" s="37" t="s">
        <v>144</v>
      </c>
      <c r="U21" s="40">
        <v>45681</v>
      </c>
      <c r="V21" s="40">
        <v>45691</v>
      </c>
      <c r="W21" s="40">
        <v>45716</v>
      </c>
      <c r="X21" s="40"/>
      <c r="Y21" s="41">
        <v>31</v>
      </c>
      <c r="Z21" s="41" t="s">
        <v>162</v>
      </c>
      <c r="AA21" s="39">
        <v>725400</v>
      </c>
      <c r="AB21" s="37" t="s">
        <v>146</v>
      </c>
      <c r="AC21" s="37" t="s">
        <v>150</v>
      </c>
      <c r="AD21" s="37" t="s">
        <v>151</v>
      </c>
      <c r="AE21" s="37" t="s">
        <v>91</v>
      </c>
      <c r="AF21" s="37" t="s">
        <v>18</v>
      </c>
      <c r="AG21" s="37" t="s">
        <v>19</v>
      </c>
      <c r="AH21" s="39">
        <v>0</v>
      </c>
      <c r="AI21" s="39">
        <v>0</v>
      </c>
      <c r="AJ21" s="39">
        <v>0</v>
      </c>
      <c r="AK21" s="39">
        <v>0</v>
      </c>
      <c r="AL21" s="39">
        <v>0</v>
      </c>
      <c r="AM21" s="39">
        <v>725400</v>
      </c>
      <c r="AN21" s="39">
        <v>334432</v>
      </c>
      <c r="AO21" s="39">
        <v>0</v>
      </c>
      <c r="AP21" s="39">
        <v>0</v>
      </c>
      <c r="AQ21" s="39">
        <v>2068104</v>
      </c>
      <c r="AR21" s="39">
        <v>0</v>
      </c>
      <c r="AS21" s="37">
        <v>4800067869</v>
      </c>
      <c r="AT21" s="40">
        <v>45733</v>
      </c>
      <c r="AU21" s="37" t="s">
        <v>157</v>
      </c>
      <c r="AV21" s="39">
        <v>270999999</v>
      </c>
    </row>
    <row r="22" spans="1:48" s="23" customFormat="1" ht="10" x14ac:dyDescent="0.2">
      <c r="A22" s="35">
        <v>805026250</v>
      </c>
      <c r="B22" s="35" t="s">
        <v>12</v>
      </c>
      <c r="C22" s="36" t="s">
        <v>13</v>
      </c>
      <c r="D22" s="35">
        <v>306073</v>
      </c>
      <c r="E22" s="37" t="s">
        <v>141</v>
      </c>
      <c r="F22" s="37" t="s">
        <v>142</v>
      </c>
      <c r="G22" s="37" t="str">
        <f t="shared" si="1"/>
        <v>805026250_FE306073</v>
      </c>
      <c r="H22" s="35" t="s">
        <v>28</v>
      </c>
      <c r="I22" s="35" t="s">
        <v>28</v>
      </c>
      <c r="J22" s="39">
        <v>1913200</v>
      </c>
      <c r="K22" s="39">
        <v>1913200</v>
      </c>
      <c r="L22" s="35" t="s">
        <v>16</v>
      </c>
      <c r="M22" s="35" t="s">
        <v>17</v>
      </c>
      <c r="N22" s="35" t="s">
        <v>18</v>
      </c>
      <c r="O22" s="35" t="s">
        <v>19</v>
      </c>
      <c r="P22" s="37" t="s">
        <v>132</v>
      </c>
      <c r="Q22" s="37" t="s">
        <v>143</v>
      </c>
      <c r="R22" s="39">
        <v>1827340</v>
      </c>
      <c r="S22" s="37">
        <v>1222572668</v>
      </c>
      <c r="T22" s="37" t="s">
        <v>144</v>
      </c>
      <c r="U22" s="40">
        <v>45636</v>
      </c>
      <c r="V22" s="40">
        <v>45636</v>
      </c>
      <c r="W22" s="40">
        <v>45639</v>
      </c>
      <c r="X22" s="40"/>
      <c r="Y22" s="41">
        <v>108</v>
      </c>
      <c r="Z22" s="41" t="s">
        <v>164</v>
      </c>
      <c r="AA22" s="39">
        <v>40000</v>
      </c>
      <c r="AB22" s="37" t="s">
        <v>146</v>
      </c>
      <c r="AC22" s="37" t="s">
        <v>145</v>
      </c>
      <c r="AD22" s="37" t="s">
        <v>147</v>
      </c>
      <c r="AE22" s="37"/>
      <c r="AF22" s="37" t="s">
        <v>18</v>
      </c>
      <c r="AG22" s="37" t="s">
        <v>19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40000</v>
      </c>
      <c r="AN22" s="39">
        <v>1873200</v>
      </c>
      <c r="AO22" s="39">
        <v>0</v>
      </c>
      <c r="AP22" s="39">
        <v>0</v>
      </c>
      <c r="AQ22" s="39">
        <v>0</v>
      </c>
      <c r="AR22" s="39">
        <v>0</v>
      </c>
      <c r="AS22" s="37"/>
      <c r="AT22" s="40"/>
      <c r="AU22" s="37"/>
      <c r="AV22" s="39">
        <v>0</v>
      </c>
    </row>
  </sheetData>
  <conditionalFormatting sqref="E1">
    <cfRule type="duplicateValues" dxfId="2" priority="1"/>
  </conditionalFormatting>
  <conditionalFormatting sqref="E2">
    <cfRule type="duplicateValues" dxfId="1" priority="3"/>
  </conditionalFormatting>
  <conditionalFormatting sqref="F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3" zoomScaleNormal="100" workbookViewId="0">
      <selection activeCell="H21" sqref="H20:H21"/>
    </sheetView>
  </sheetViews>
  <sheetFormatPr baseColWidth="10" defaultColWidth="10.90625" defaultRowHeight="12.5" x14ac:dyDescent="0.25"/>
  <cols>
    <col min="1" max="1" width="1" style="42" customWidth="1"/>
    <col min="2" max="2" width="10.90625" style="42"/>
    <col min="3" max="3" width="17.54296875" style="42" customWidth="1"/>
    <col min="4" max="4" width="11.54296875" style="42" customWidth="1"/>
    <col min="5" max="8" width="10.90625" style="42"/>
    <col min="9" max="9" width="22.54296875" style="42" customWidth="1"/>
    <col min="10" max="10" width="14" style="42" customWidth="1"/>
    <col min="11" max="11" width="1.81640625" style="42" customWidth="1"/>
    <col min="12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94" t="s">
        <v>166</v>
      </c>
      <c r="E2" s="95"/>
      <c r="F2" s="95"/>
      <c r="G2" s="95"/>
      <c r="H2" s="95"/>
      <c r="I2" s="96"/>
      <c r="J2" s="100" t="s">
        <v>167</v>
      </c>
    </row>
    <row r="3" spans="2:10" ht="15.75" customHeight="1" thickBot="1" x14ac:dyDescent="0.3">
      <c r="B3" s="45"/>
      <c r="C3" s="46"/>
      <c r="D3" s="97"/>
      <c r="E3" s="98"/>
      <c r="F3" s="98"/>
      <c r="G3" s="98"/>
      <c r="H3" s="98"/>
      <c r="I3" s="99"/>
      <c r="J3" s="101"/>
    </row>
    <row r="4" spans="2:10" ht="13" x14ac:dyDescent="0.25">
      <c r="B4" s="45"/>
      <c r="C4" s="46"/>
      <c r="D4" s="47"/>
      <c r="E4" s="48"/>
      <c r="F4" s="48"/>
      <c r="G4" s="48"/>
      <c r="H4" s="48"/>
      <c r="I4" s="49"/>
      <c r="J4" s="50"/>
    </row>
    <row r="5" spans="2:10" ht="13" x14ac:dyDescent="0.25">
      <c r="B5" s="45"/>
      <c r="C5" s="46"/>
      <c r="D5" s="51" t="s">
        <v>168</v>
      </c>
      <c r="E5" s="52"/>
      <c r="F5" s="52"/>
      <c r="G5" s="52"/>
      <c r="H5" s="52"/>
      <c r="I5" s="53"/>
      <c r="J5" s="53" t="s">
        <v>169</v>
      </c>
    </row>
    <row r="6" spans="2:10" ht="13.5" thickBot="1" x14ac:dyDescent="0.3">
      <c r="B6" s="54"/>
      <c r="C6" s="55"/>
      <c r="D6" s="56"/>
      <c r="E6" s="57"/>
      <c r="F6" s="57"/>
      <c r="G6" s="57"/>
      <c r="H6" s="57"/>
      <c r="I6" s="58"/>
      <c r="J6" s="59"/>
    </row>
    <row r="7" spans="2:10" x14ac:dyDescent="0.25">
      <c r="B7" s="60"/>
      <c r="J7" s="61"/>
    </row>
    <row r="8" spans="2:10" x14ac:dyDescent="0.25">
      <c r="B8" s="60"/>
      <c r="J8" s="61"/>
    </row>
    <row r="9" spans="2:10" x14ac:dyDescent="0.25">
      <c r="B9" s="60"/>
      <c r="C9" s="42" t="str">
        <f ca="1">+CONCATENATE("Santiago de Cali, ",TEXT(TODAY(),"MMMM DD YYYY"))</f>
        <v>Santiago de Cali, abril 11 2025</v>
      </c>
      <c r="J9" s="61"/>
    </row>
    <row r="10" spans="2:10" ht="13" x14ac:dyDescent="0.3">
      <c r="B10" s="60"/>
      <c r="C10" s="62"/>
      <c r="E10" s="63"/>
      <c r="H10" s="64"/>
      <c r="J10" s="61"/>
    </row>
    <row r="11" spans="2:10" x14ac:dyDescent="0.25">
      <c r="B11" s="60"/>
      <c r="J11" s="61"/>
    </row>
    <row r="12" spans="2:10" ht="13" x14ac:dyDescent="0.3">
      <c r="B12" s="60"/>
      <c r="C12" s="62" t="s">
        <v>196</v>
      </c>
      <c r="J12" s="61"/>
    </row>
    <row r="13" spans="2:10" ht="13" x14ac:dyDescent="0.3">
      <c r="B13" s="60"/>
      <c r="C13" s="62" t="s">
        <v>197</v>
      </c>
      <c r="J13" s="61"/>
    </row>
    <row r="14" spans="2:10" x14ac:dyDescent="0.25">
      <c r="B14" s="60"/>
      <c r="J14" s="61"/>
    </row>
    <row r="15" spans="2:10" x14ac:dyDescent="0.25">
      <c r="B15" s="60"/>
      <c r="C15" s="42" t="s">
        <v>198</v>
      </c>
      <c r="J15" s="61"/>
    </row>
    <row r="16" spans="2:10" x14ac:dyDescent="0.25">
      <c r="B16" s="60"/>
      <c r="C16" s="65"/>
      <c r="J16" s="61"/>
    </row>
    <row r="17" spans="2:10" ht="13" x14ac:dyDescent="0.25">
      <c r="B17" s="60"/>
      <c r="C17" s="42" t="s">
        <v>199</v>
      </c>
      <c r="D17" s="63"/>
      <c r="H17" s="66" t="s">
        <v>170</v>
      </c>
      <c r="I17" s="67" t="s">
        <v>171</v>
      </c>
      <c r="J17" s="61"/>
    </row>
    <row r="18" spans="2:10" ht="13" x14ac:dyDescent="0.3">
      <c r="B18" s="60"/>
      <c r="C18" s="62" t="s">
        <v>172</v>
      </c>
      <c r="D18" s="62"/>
      <c r="E18" s="62"/>
      <c r="F18" s="62"/>
      <c r="H18" s="68">
        <v>20</v>
      </c>
      <c r="I18" s="69">
        <v>759054703</v>
      </c>
      <c r="J18" s="61"/>
    </row>
    <row r="19" spans="2:10" x14ac:dyDescent="0.25">
      <c r="B19" s="60"/>
      <c r="C19" s="42" t="s">
        <v>173</v>
      </c>
      <c r="H19" s="70">
        <v>2</v>
      </c>
      <c r="I19" s="71">
        <v>39671700</v>
      </c>
      <c r="J19" s="61"/>
    </row>
    <row r="20" spans="2:10" x14ac:dyDescent="0.25">
      <c r="B20" s="60"/>
      <c r="C20" s="42" t="s">
        <v>174</v>
      </c>
      <c r="H20" s="70">
        <v>9</v>
      </c>
      <c r="I20" s="71">
        <v>109787630</v>
      </c>
      <c r="J20" s="61"/>
    </row>
    <row r="21" spans="2:10" x14ac:dyDescent="0.25">
      <c r="B21" s="60"/>
      <c r="C21" s="42" t="s">
        <v>175</v>
      </c>
      <c r="H21" s="70">
        <v>1</v>
      </c>
      <c r="I21" s="71">
        <v>40000</v>
      </c>
      <c r="J21" s="61"/>
    </row>
    <row r="22" spans="2:10" x14ac:dyDescent="0.25">
      <c r="B22" s="60"/>
      <c r="C22" s="42" t="s">
        <v>176</v>
      </c>
      <c r="H22" s="70">
        <v>0</v>
      </c>
      <c r="I22" s="71">
        <v>0</v>
      </c>
      <c r="J22" s="61"/>
    </row>
    <row r="23" spans="2:10" x14ac:dyDescent="0.25">
      <c r="B23" s="60"/>
      <c r="C23" s="42" t="s">
        <v>177</v>
      </c>
      <c r="H23" s="70">
        <v>0</v>
      </c>
      <c r="I23" s="71">
        <v>0</v>
      </c>
      <c r="J23" s="61"/>
    </row>
    <row r="24" spans="2:10" ht="13" thickBot="1" x14ac:dyDescent="0.3">
      <c r="B24" s="60"/>
      <c r="C24" s="42" t="s">
        <v>178</v>
      </c>
      <c r="H24" s="72">
        <v>2</v>
      </c>
      <c r="I24" s="73">
        <v>765400</v>
      </c>
      <c r="J24" s="61"/>
    </row>
    <row r="25" spans="2:10" ht="13" x14ac:dyDescent="0.3">
      <c r="B25" s="60"/>
      <c r="C25" s="62" t="s">
        <v>179</v>
      </c>
      <c r="D25" s="62"/>
      <c r="E25" s="62"/>
      <c r="F25" s="62"/>
      <c r="H25" s="68">
        <f>H19+H20+H21+H22+H24+H23</f>
        <v>14</v>
      </c>
      <c r="I25" s="69">
        <f>I19+I20+I21+I22+I24+I23</f>
        <v>150264730</v>
      </c>
      <c r="J25" s="61"/>
    </row>
    <row r="26" spans="2:10" x14ac:dyDescent="0.25">
      <c r="B26" s="60"/>
      <c r="C26" s="42" t="s">
        <v>180</v>
      </c>
      <c r="H26" s="70">
        <v>4</v>
      </c>
      <c r="I26" s="71">
        <v>111228078</v>
      </c>
      <c r="J26" s="61"/>
    </row>
    <row r="27" spans="2:10" ht="13" thickBot="1" x14ac:dyDescent="0.3">
      <c r="B27" s="60"/>
      <c r="C27" s="42" t="s">
        <v>80</v>
      </c>
      <c r="H27" s="72">
        <v>2</v>
      </c>
      <c r="I27" s="73">
        <v>497561895</v>
      </c>
      <c r="J27" s="61"/>
    </row>
    <row r="28" spans="2:10" ht="13" x14ac:dyDescent="0.3">
      <c r="B28" s="60"/>
      <c r="C28" s="62" t="s">
        <v>181</v>
      </c>
      <c r="D28" s="62"/>
      <c r="E28" s="62"/>
      <c r="F28" s="62"/>
      <c r="H28" s="68">
        <f>H26+H27</f>
        <v>6</v>
      </c>
      <c r="I28" s="69">
        <f>I26+I27</f>
        <v>608789973</v>
      </c>
      <c r="J28" s="61"/>
    </row>
    <row r="29" spans="2:10" ht="13.5" thickBot="1" x14ac:dyDescent="0.35">
      <c r="B29" s="60"/>
      <c r="C29" s="42" t="s">
        <v>182</v>
      </c>
      <c r="D29" s="62"/>
      <c r="E29" s="62"/>
      <c r="F29" s="62"/>
      <c r="H29" s="72">
        <v>0</v>
      </c>
      <c r="I29" s="73">
        <v>0</v>
      </c>
      <c r="J29" s="61"/>
    </row>
    <row r="30" spans="2:10" ht="13" x14ac:dyDescent="0.3">
      <c r="B30" s="60"/>
      <c r="C30" s="62" t="s">
        <v>183</v>
      </c>
      <c r="D30" s="62"/>
      <c r="E30" s="62"/>
      <c r="F30" s="62"/>
      <c r="H30" s="70">
        <f>H29</f>
        <v>0</v>
      </c>
      <c r="I30" s="71">
        <f>I29</f>
        <v>0</v>
      </c>
      <c r="J30" s="61"/>
    </row>
    <row r="31" spans="2:10" ht="13" x14ac:dyDescent="0.3">
      <c r="B31" s="60"/>
      <c r="C31" s="62"/>
      <c r="D31" s="62"/>
      <c r="E31" s="62"/>
      <c r="F31" s="62"/>
      <c r="H31" s="74"/>
      <c r="I31" s="69"/>
      <c r="J31" s="61"/>
    </row>
    <row r="32" spans="2:10" ht="13.5" thickBot="1" x14ac:dyDescent="0.35">
      <c r="B32" s="60"/>
      <c r="C32" s="62" t="s">
        <v>184</v>
      </c>
      <c r="D32" s="62"/>
      <c r="H32" s="75">
        <f>H25+H28+H30</f>
        <v>20</v>
      </c>
      <c r="I32" s="76">
        <f>I25+I28+I30</f>
        <v>759054703</v>
      </c>
      <c r="J32" s="61"/>
    </row>
    <row r="33" spans="2:10" ht="13.5" thickTop="1" x14ac:dyDescent="0.3">
      <c r="B33" s="60"/>
      <c r="C33" s="62"/>
      <c r="D33" s="62"/>
      <c r="H33" s="77">
        <f>+H18-H32</f>
        <v>0</v>
      </c>
      <c r="I33" s="71">
        <f>+I18-I32</f>
        <v>0</v>
      </c>
      <c r="J33" s="61"/>
    </row>
    <row r="34" spans="2:10" x14ac:dyDescent="0.25">
      <c r="B34" s="60"/>
      <c r="G34" s="77"/>
      <c r="H34" s="77"/>
      <c r="I34" s="77"/>
      <c r="J34" s="61"/>
    </row>
    <row r="35" spans="2:10" ht="14.5" x14ac:dyDescent="0.35">
      <c r="B35" s="60"/>
      <c r="G35" s="77"/>
      <c r="H35" s="78"/>
      <c r="I35" s="77"/>
      <c r="J35" s="61"/>
    </row>
    <row r="36" spans="2:10" ht="13" x14ac:dyDescent="0.3">
      <c r="B36" s="60"/>
      <c r="C36" s="62"/>
      <c r="G36" s="77"/>
      <c r="H36" s="77"/>
      <c r="I36" s="77"/>
      <c r="J36" s="61"/>
    </row>
    <row r="37" spans="2:10" ht="13.5" thickBot="1" x14ac:dyDescent="0.35">
      <c r="B37" s="60"/>
      <c r="C37" s="79" t="s">
        <v>200</v>
      </c>
      <c r="D37" s="80"/>
      <c r="H37" s="79" t="s">
        <v>185</v>
      </c>
      <c r="I37" s="80"/>
      <c r="J37" s="61"/>
    </row>
    <row r="38" spans="2:10" ht="13" x14ac:dyDescent="0.3">
      <c r="B38" s="60"/>
      <c r="C38" s="62" t="s">
        <v>201</v>
      </c>
      <c r="D38" s="77"/>
      <c r="H38" s="81" t="s">
        <v>186</v>
      </c>
      <c r="I38" s="77"/>
      <c r="J38" s="61"/>
    </row>
    <row r="39" spans="2:10" ht="13" x14ac:dyDescent="0.3">
      <c r="B39" s="60"/>
      <c r="C39" s="62" t="s">
        <v>48</v>
      </c>
      <c r="H39" s="62" t="s">
        <v>187</v>
      </c>
      <c r="I39" s="77"/>
      <c r="J39" s="61"/>
    </row>
    <row r="40" spans="2:10" x14ac:dyDescent="0.25">
      <c r="B40" s="60"/>
      <c r="G40" s="77"/>
      <c r="H40" s="77"/>
      <c r="I40" s="77"/>
      <c r="J40" s="61"/>
    </row>
    <row r="41" spans="2:10" ht="12.75" customHeight="1" x14ac:dyDescent="0.25">
      <c r="B41" s="60"/>
      <c r="C41" s="102" t="s">
        <v>188</v>
      </c>
      <c r="D41" s="102"/>
      <c r="E41" s="102"/>
      <c r="F41" s="102"/>
      <c r="G41" s="102"/>
      <c r="H41" s="102"/>
      <c r="I41" s="102"/>
      <c r="J41" s="61"/>
    </row>
    <row r="42" spans="2:10" ht="18.75" customHeight="1" thickBot="1" x14ac:dyDescent="0.3">
      <c r="B42" s="82"/>
      <c r="C42" s="83"/>
      <c r="D42" s="83"/>
      <c r="E42" s="83"/>
      <c r="F42" s="83"/>
      <c r="G42" s="83"/>
      <c r="H42" s="83"/>
      <c r="I42" s="83"/>
      <c r="J42" s="8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zoomScale="84" zoomScaleNormal="84" zoomScaleSheetLayoutView="100" workbookViewId="0">
      <selection activeCell="E34" sqref="E34"/>
    </sheetView>
  </sheetViews>
  <sheetFormatPr baseColWidth="10" defaultColWidth="11.453125" defaultRowHeight="12.5" x14ac:dyDescent="0.25"/>
  <cols>
    <col min="1" max="1" width="4.453125" style="42" customWidth="1"/>
    <col min="2" max="2" width="11.453125" style="42"/>
    <col min="3" max="3" width="12.81640625" style="42" customWidth="1"/>
    <col min="4" max="4" width="22" style="42" customWidth="1"/>
    <col min="5" max="8" width="11.453125" style="42"/>
    <col min="9" max="9" width="24.81640625" style="42" customWidth="1"/>
    <col min="10" max="10" width="12.54296875" style="42" customWidth="1"/>
    <col min="11" max="11" width="1.81640625" style="42" customWidth="1"/>
    <col min="12" max="16384" width="11.453125" style="42"/>
  </cols>
  <sheetData>
    <row r="1" spans="2:10" ht="18" customHeight="1" thickBot="1" x14ac:dyDescent="0.3"/>
    <row r="2" spans="2:10" ht="19.5" customHeight="1" x14ac:dyDescent="0.25">
      <c r="B2" s="43"/>
      <c r="C2" s="44"/>
      <c r="D2" s="94" t="s">
        <v>189</v>
      </c>
      <c r="E2" s="95"/>
      <c r="F2" s="95"/>
      <c r="G2" s="95"/>
      <c r="H2" s="95"/>
      <c r="I2" s="96"/>
      <c r="J2" s="100" t="s">
        <v>167</v>
      </c>
    </row>
    <row r="3" spans="2:10" ht="15.75" customHeight="1" thickBot="1" x14ac:dyDescent="0.3">
      <c r="B3" s="45"/>
      <c r="C3" s="46"/>
      <c r="D3" s="97"/>
      <c r="E3" s="98"/>
      <c r="F3" s="98"/>
      <c r="G3" s="98"/>
      <c r="H3" s="98"/>
      <c r="I3" s="99"/>
      <c r="J3" s="101"/>
    </row>
    <row r="4" spans="2:10" ht="13" x14ac:dyDescent="0.25">
      <c r="B4" s="45"/>
      <c r="C4" s="46"/>
      <c r="E4" s="48"/>
      <c r="F4" s="48"/>
      <c r="G4" s="48"/>
      <c r="H4" s="48"/>
      <c r="I4" s="49"/>
      <c r="J4" s="50"/>
    </row>
    <row r="5" spans="2:10" ht="13" x14ac:dyDescent="0.25">
      <c r="B5" s="45"/>
      <c r="C5" s="46"/>
      <c r="D5" s="103" t="s">
        <v>190</v>
      </c>
      <c r="E5" s="104"/>
      <c r="F5" s="104"/>
      <c r="G5" s="104"/>
      <c r="H5" s="104"/>
      <c r="I5" s="105"/>
      <c r="J5" s="53" t="s">
        <v>191</v>
      </c>
    </row>
    <row r="6" spans="2:10" ht="13.5" thickBot="1" x14ac:dyDescent="0.3">
      <c r="B6" s="54"/>
      <c r="C6" s="55"/>
      <c r="D6" s="56"/>
      <c r="E6" s="57"/>
      <c r="F6" s="57"/>
      <c r="G6" s="57"/>
      <c r="H6" s="57"/>
      <c r="I6" s="58"/>
      <c r="J6" s="59"/>
    </row>
    <row r="7" spans="2:10" x14ac:dyDescent="0.25">
      <c r="B7" s="60"/>
      <c r="J7" s="61"/>
    </row>
    <row r="8" spans="2:10" x14ac:dyDescent="0.25">
      <c r="B8" s="60"/>
      <c r="J8" s="61"/>
    </row>
    <row r="9" spans="2:10" x14ac:dyDescent="0.25">
      <c r="B9" s="60"/>
      <c r="C9" s="42" t="str">
        <f ca="1">+CONCATENATE("Santiago de Cali, ",TEXT(TODAY(),"MMMM DD YYYY"))</f>
        <v>Santiago de Cali, abril 11 2025</v>
      </c>
      <c r="D9" s="64"/>
      <c r="E9" s="63"/>
      <c r="J9" s="61"/>
    </row>
    <row r="10" spans="2:10" ht="13" x14ac:dyDescent="0.3">
      <c r="B10" s="60"/>
      <c r="C10" s="62"/>
      <c r="J10" s="61"/>
    </row>
    <row r="11" spans="2:10" ht="13" x14ac:dyDescent="0.3">
      <c r="B11" s="60"/>
      <c r="C11" s="62" t="str">
        <f>+'FOR-CSA-018'!C12</f>
        <v>Señores : OCCIDENTAL DE INVERSIONES MEDICO QUIRURGICA</v>
      </c>
      <c r="J11" s="61"/>
    </row>
    <row r="12" spans="2:10" ht="13" x14ac:dyDescent="0.3">
      <c r="B12" s="60"/>
      <c r="C12" s="62" t="str">
        <f>+'FOR-CSA-018'!C13</f>
        <v>NIT: 805026250</v>
      </c>
      <c r="J12" s="61"/>
    </row>
    <row r="13" spans="2:10" x14ac:dyDescent="0.25">
      <c r="B13" s="60"/>
      <c r="J13" s="61"/>
    </row>
    <row r="14" spans="2:10" x14ac:dyDescent="0.25">
      <c r="B14" s="60"/>
      <c r="C14" s="42" t="s">
        <v>192</v>
      </c>
      <c r="J14" s="61"/>
    </row>
    <row r="15" spans="2:10" x14ac:dyDescent="0.25">
      <c r="B15" s="60"/>
      <c r="C15" s="65"/>
      <c r="J15" s="61"/>
    </row>
    <row r="16" spans="2:10" ht="13" x14ac:dyDescent="0.3">
      <c r="B16" s="60"/>
      <c r="C16" s="85"/>
      <c r="D16" s="63"/>
      <c r="H16" s="86" t="s">
        <v>170</v>
      </c>
      <c r="I16" s="86" t="s">
        <v>171</v>
      </c>
      <c r="J16" s="61"/>
    </row>
    <row r="17" spans="2:10" ht="13" x14ac:dyDescent="0.3">
      <c r="B17" s="60"/>
      <c r="C17" s="62" t="s">
        <v>199</v>
      </c>
      <c r="D17" s="62"/>
      <c r="E17" s="62"/>
      <c r="F17" s="62"/>
      <c r="H17" s="87">
        <f>+SUM(H18:H23)</f>
        <v>14</v>
      </c>
      <c r="I17" s="88">
        <f>+SUM(I18:I23)</f>
        <v>150264730</v>
      </c>
      <c r="J17" s="61"/>
    </row>
    <row r="18" spans="2:10" x14ac:dyDescent="0.25">
      <c r="B18" s="60"/>
      <c r="C18" s="42" t="s">
        <v>173</v>
      </c>
      <c r="H18" s="89">
        <f>+'FOR-CSA-018'!H19</f>
        <v>2</v>
      </c>
      <c r="I18" s="90">
        <f>+'FOR-CSA-018'!I19</f>
        <v>39671700</v>
      </c>
      <c r="J18" s="61"/>
    </row>
    <row r="19" spans="2:10" x14ac:dyDescent="0.25">
      <c r="B19" s="60"/>
      <c r="C19" s="42" t="s">
        <v>174</v>
      </c>
      <c r="H19" s="89">
        <f>+'FOR-CSA-018'!H20</f>
        <v>9</v>
      </c>
      <c r="I19" s="90">
        <f>+'FOR-CSA-018'!I20</f>
        <v>109787630</v>
      </c>
      <c r="J19" s="61"/>
    </row>
    <row r="20" spans="2:10" x14ac:dyDescent="0.25">
      <c r="B20" s="60"/>
      <c r="C20" s="42" t="s">
        <v>175</v>
      </c>
      <c r="H20" s="89">
        <f>+'FOR-CSA-018'!H21</f>
        <v>1</v>
      </c>
      <c r="I20" s="90">
        <f>+'FOR-CSA-018'!I21</f>
        <v>40000</v>
      </c>
      <c r="J20" s="61"/>
    </row>
    <row r="21" spans="2:10" x14ac:dyDescent="0.25">
      <c r="B21" s="60"/>
      <c r="C21" s="42" t="s">
        <v>176</v>
      </c>
      <c r="H21" s="89">
        <f>+'FOR-CSA-018'!H22</f>
        <v>0</v>
      </c>
      <c r="I21" s="90">
        <f>+'FOR-CSA-018'!I22</f>
        <v>0</v>
      </c>
      <c r="J21" s="61"/>
    </row>
    <row r="22" spans="2:10" x14ac:dyDescent="0.25">
      <c r="B22" s="60"/>
      <c r="C22" s="42" t="s">
        <v>177</v>
      </c>
      <c r="H22" s="89">
        <f>+'FOR-CSA-018'!H23</f>
        <v>0</v>
      </c>
      <c r="I22" s="90">
        <f>+'FOR-CSA-018'!I23</f>
        <v>0</v>
      </c>
      <c r="J22" s="61"/>
    </row>
    <row r="23" spans="2:10" x14ac:dyDescent="0.25">
      <c r="B23" s="60"/>
      <c r="C23" s="42" t="s">
        <v>193</v>
      </c>
      <c r="H23" s="89">
        <f>+'FOR-CSA-018'!H24</f>
        <v>2</v>
      </c>
      <c r="I23" s="90">
        <f>+'FOR-CSA-018'!I24</f>
        <v>765400</v>
      </c>
      <c r="J23" s="61"/>
    </row>
    <row r="24" spans="2:10" ht="13" x14ac:dyDescent="0.3">
      <c r="B24" s="60"/>
      <c r="C24" s="62" t="s">
        <v>194</v>
      </c>
      <c r="D24" s="62"/>
      <c r="E24" s="62"/>
      <c r="F24" s="62"/>
      <c r="H24" s="87">
        <f>SUM(H18:H23)</f>
        <v>14</v>
      </c>
      <c r="I24" s="88">
        <f>+SUBTOTAL(9,I18:I23)</f>
        <v>150264730</v>
      </c>
      <c r="J24" s="61"/>
    </row>
    <row r="25" spans="2:10" ht="13.5" thickBot="1" x14ac:dyDescent="0.35">
      <c r="B25" s="60"/>
      <c r="C25" s="62"/>
      <c r="D25" s="62"/>
      <c r="H25" s="91"/>
      <c r="I25" s="92"/>
      <c r="J25" s="61"/>
    </row>
    <row r="26" spans="2:10" ht="13.5" thickTop="1" x14ac:dyDescent="0.3">
      <c r="B26" s="60"/>
      <c r="C26" s="62"/>
      <c r="D26" s="62"/>
      <c r="H26" s="77"/>
      <c r="I26" s="71"/>
      <c r="J26" s="61"/>
    </row>
    <row r="27" spans="2:10" ht="13" x14ac:dyDescent="0.3">
      <c r="B27" s="60"/>
      <c r="C27" s="62"/>
      <c r="D27" s="62"/>
      <c r="H27" s="77"/>
      <c r="I27" s="71"/>
      <c r="J27" s="61"/>
    </row>
    <row r="28" spans="2:10" ht="13" x14ac:dyDescent="0.3">
      <c r="B28" s="60"/>
      <c r="C28" s="62"/>
      <c r="D28" s="62"/>
      <c r="H28" s="77"/>
      <c r="I28" s="71"/>
      <c r="J28" s="61"/>
    </row>
    <row r="29" spans="2:10" x14ac:dyDescent="0.25">
      <c r="B29" s="60"/>
      <c r="G29" s="77"/>
      <c r="H29" s="77"/>
      <c r="I29" s="77"/>
      <c r="J29" s="61"/>
    </row>
    <row r="30" spans="2:10" ht="13.5" thickBot="1" x14ac:dyDescent="0.35">
      <c r="B30" s="60"/>
      <c r="C30" s="79" t="str">
        <f>+'FOR-CSA-018'!C37</f>
        <v>Luz Adriana Sinisterra</v>
      </c>
      <c r="D30" s="79"/>
      <c r="G30" s="79" t="str">
        <f>+'FOR-CSA-018'!H37</f>
        <v xml:space="preserve">Lizeth Ome </v>
      </c>
      <c r="H30" s="80"/>
      <c r="I30" s="77"/>
      <c r="J30" s="61"/>
    </row>
    <row r="31" spans="2:10" ht="13" x14ac:dyDescent="0.3">
      <c r="B31" s="60"/>
      <c r="C31" s="81" t="str">
        <f>+'FOR-CSA-018'!C38</f>
        <v>Coordinador de cartera</v>
      </c>
      <c r="D31" s="81"/>
      <c r="G31" s="81" t="str">
        <f>+'FOR-CSA-018'!H38</f>
        <v>Cartera - Cuentas Salud</v>
      </c>
      <c r="H31" s="77"/>
      <c r="I31" s="77"/>
      <c r="J31" s="61"/>
    </row>
    <row r="32" spans="2:10" ht="13" x14ac:dyDescent="0.3">
      <c r="B32" s="60"/>
      <c r="C32" s="81" t="str">
        <f>+'FOR-CSA-018'!C39</f>
        <v>Clinica Sigma</v>
      </c>
      <c r="D32" s="81"/>
      <c r="G32" s="81" t="str">
        <f>+'FOR-CSA-018'!H39</f>
        <v>EPS Comfenalco Valle.</v>
      </c>
      <c r="H32" s="77"/>
      <c r="I32" s="77"/>
      <c r="J32" s="61"/>
    </row>
    <row r="33" spans="2:10" ht="13" x14ac:dyDescent="0.3">
      <c r="B33" s="60"/>
      <c r="C33" s="81"/>
      <c r="D33" s="81"/>
      <c r="G33" s="81"/>
      <c r="H33" s="77"/>
      <c r="I33" s="77"/>
      <c r="J33" s="61"/>
    </row>
    <row r="34" spans="2:10" ht="13" x14ac:dyDescent="0.3">
      <c r="B34" s="60"/>
      <c r="C34" s="81"/>
      <c r="D34" s="81"/>
      <c r="G34" s="81"/>
      <c r="H34" s="77"/>
      <c r="I34" s="77"/>
      <c r="J34" s="61"/>
    </row>
    <row r="35" spans="2:10" ht="14" x14ac:dyDescent="0.25">
      <c r="B35" s="60"/>
      <c r="C35" s="106" t="s">
        <v>195</v>
      </c>
      <c r="D35" s="106"/>
      <c r="E35" s="106"/>
      <c r="F35" s="106"/>
      <c r="G35" s="106"/>
      <c r="H35" s="106"/>
      <c r="I35" s="106"/>
      <c r="J35" s="61"/>
    </row>
    <row r="36" spans="2:10" ht="13" x14ac:dyDescent="0.3">
      <c r="B36" s="60"/>
      <c r="C36" s="81"/>
      <c r="D36" s="81"/>
      <c r="G36" s="81"/>
      <c r="H36" s="77"/>
      <c r="I36" s="77"/>
      <c r="J36" s="61"/>
    </row>
    <row r="37" spans="2:10" ht="18.75" customHeight="1" thickBot="1" x14ac:dyDescent="0.3">
      <c r="B37" s="82"/>
      <c r="C37" s="83"/>
      <c r="D37" s="83"/>
      <c r="E37" s="83"/>
      <c r="F37" s="83"/>
      <c r="G37" s="80"/>
      <c r="H37" s="80"/>
      <c r="I37" s="80"/>
      <c r="J37" s="84"/>
    </row>
    <row r="43" spans="2:10" ht="14.5" x14ac:dyDescent="0.35">
      <c r="D43" s="78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 Cartera</dc:creator>
  <cp:lastModifiedBy>Juan Camilo Paez Ramirez</cp:lastModifiedBy>
  <dcterms:created xsi:type="dcterms:W3CDTF">2025-04-03T21:15:27Z</dcterms:created>
  <dcterms:modified xsi:type="dcterms:W3CDTF">2025-04-11T20:46:58Z</dcterms:modified>
</cp:coreProperties>
</file>